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300" windowHeight="7785" activeTab="7"/>
  </bookViews>
  <sheets>
    <sheet name="MMS" sheetId="4" r:id="rId1"/>
    <sheet name="SES" sheetId="7" r:id="rId2"/>
    <sheet name="MMD" sheetId="8" r:id="rId3"/>
    <sheet name="SED" sheetId="9" r:id="rId4"/>
    <sheet name="SA" sheetId="10" r:id="rId5"/>
    <sheet name="SM" sheetId="11" r:id="rId6"/>
    <sheet name="SA-HW" sheetId="12" r:id="rId7"/>
    <sheet name="SM-HW" sheetId="13" r:id="rId8"/>
    <sheet name="Plan5" sheetId="5" r:id="rId9"/>
  </sheets>
  <externalReferences>
    <externalReference r:id="rId10"/>
  </externalReferences>
  <definedNames>
    <definedName name="OLE_LINK71" localSheetId="2">MMD!$J$6</definedName>
    <definedName name="OLE_LINK71" localSheetId="0">MMS!$G$6</definedName>
    <definedName name="OLE_LINK71" localSheetId="4">SA!$I$6</definedName>
    <definedName name="OLE_LINK71" localSheetId="6">'SA-HW'!$J$6</definedName>
    <definedName name="OLE_LINK71" localSheetId="3">SED!$I$6</definedName>
    <definedName name="OLE_LINK71" localSheetId="1">SES!$G$6</definedName>
    <definedName name="OLE_LINK71" localSheetId="5">SM!$I$6</definedName>
    <definedName name="OLE_LINK71" localSheetId="7">'SM-HW'!$J$6</definedName>
    <definedName name="RMSE.SES" localSheetId="2">MMD!$D$210</definedName>
    <definedName name="RMSE.SES" localSheetId="4">SA!$C$210</definedName>
    <definedName name="RMSE.SES" localSheetId="6">'SA-HW'!$C$210</definedName>
    <definedName name="RMSE.SES" localSheetId="3">SED!$C$210</definedName>
    <definedName name="RMSE.SES" localSheetId="1">SES!$C$210</definedName>
    <definedName name="RMSE.SES" localSheetId="5">SM!$C$210</definedName>
    <definedName name="RMSE.SES" localSheetId="7">'SM-HW'!$C$210</definedName>
    <definedName name="RMSE.SES">[1]Plan1!$C$210</definedName>
    <definedName name="solver_adj" localSheetId="2" hidden="1">MMD!$D$2</definedName>
    <definedName name="solver_adj" localSheetId="4" hidden="1">SA!$C$2,SA!$E$2,SA!$H$2</definedName>
    <definedName name="solver_adj" localSheetId="6" hidden="1">'SA-HW'!$C$2,'SA-HW'!$F$2,'SA-HW'!$I$2</definedName>
    <definedName name="solver_adj" localSheetId="3" hidden="1">SED!$C$2,SED!$E$2</definedName>
    <definedName name="solver_adj" localSheetId="1" hidden="1">SES!$C$2</definedName>
    <definedName name="solver_adj" localSheetId="5" hidden="1">SM!$C$2,SM!$E$2</definedName>
    <definedName name="solver_adj" localSheetId="7" hidden="1">'SM-HW'!$C$2,'SM-HW'!$F$2,'SM-HW'!$I$2</definedName>
    <definedName name="solver_cvg" localSheetId="2" hidden="1">0.0001</definedName>
    <definedName name="solver_cvg" localSheetId="4" hidden="1">0.0001</definedName>
    <definedName name="solver_cvg" localSheetId="6" hidden="1">0.0001</definedName>
    <definedName name="solver_cvg" localSheetId="3" hidden="1">0.0001</definedName>
    <definedName name="solver_cvg" localSheetId="1" hidden="1">0.0001</definedName>
    <definedName name="solver_cvg" localSheetId="5" hidden="1">0.0001</definedName>
    <definedName name="solver_cvg" localSheetId="7" hidden="1">0.0001</definedName>
    <definedName name="solver_drv" localSheetId="2" hidden="1">2</definedName>
    <definedName name="solver_drv" localSheetId="4" hidden="1">2</definedName>
    <definedName name="solver_drv" localSheetId="6" hidden="1">2</definedName>
    <definedName name="solver_drv" localSheetId="3" hidden="1">2</definedName>
    <definedName name="solver_drv" localSheetId="1" hidden="1">2</definedName>
    <definedName name="solver_drv" localSheetId="5" hidden="1">2</definedName>
    <definedName name="solver_drv" localSheetId="7" hidden="1">2</definedName>
    <definedName name="solver_eng" localSheetId="2" hidden="1">3</definedName>
    <definedName name="solver_eng" localSheetId="4" hidden="1">1</definedName>
    <definedName name="solver_eng" localSheetId="6" hidden="1">1</definedName>
    <definedName name="solver_eng" localSheetId="3" hidden="1">1</definedName>
    <definedName name="solver_eng" localSheetId="1" hidden="1">1</definedName>
    <definedName name="solver_eng" localSheetId="5" hidden="1">1</definedName>
    <definedName name="solver_eng" localSheetId="7" hidden="1">1</definedName>
    <definedName name="solver_est" localSheetId="2" hidden="1">1</definedName>
    <definedName name="solver_est" localSheetId="4" hidden="1">1</definedName>
    <definedName name="solver_est" localSheetId="6" hidden="1">1</definedName>
    <definedName name="solver_est" localSheetId="3" hidden="1">1</definedName>
    <definedName name="solver_est" localSheetId="1" hidden="1">1</definedName>
    <definedName name="solver_est" localSheetId="5" hidden="1">1</definedName>
    <definedName name="solver_est" localSheetId="7" hidden="1">1</definedName>
    <definedName name="solver_itr" localSheetId="2" hidden="1">2147483647</definedName>
    <definedName name="solver_itr" localSheetId="4" hidden="1">2147483647</definedName>
    <definedName name="solver_itr" localSheetId="6" hidden="1">2147483647</definedName>
    <definedName name="solver_itr" localSheetId="3" hidden="1">2147483647</definedName>
    <definedName name="solver_itr" localSheetId="1" hidden="1">2147483647</definedName>
    <definedName name="solver_itr" localSheetId="5" hidden="1">2147483647</definedName>
    <definedName name="solver_itr" localSheetId="7" hidden="1">2147483647</definedName>
    <definedName name="solver_lhs1" localSheetId="2" hidden="1">MMD!$D$2</definedName>
    <definedName name="solver_lhs1" localSheetId="4" hidden="1">SA!$C$2</definedName>
    <definedName name="solver_lhs1" localSheetId="6" hidden="1">'SA-HW'!$C$2</definedName>
    <definedName name="solver_lhs1" localSheetId="3" hidden="1">SED!$C$2</definedName>
    <definedName name="solver_lhs1" localSheetId="1" hidden="1">SES!$C$2</definedName>
    <definedName name="solver_lhs1" localSheetId="5" hidden="1">SM!$C$2</definedName>
    <definedName name="solver_lhs1" localSheetId="7" hidden="1">'SM-HW'!$C$2</definedName>
    <definedName name="solver_lhs2" localSheetId="2" hidden="1">MMD!$D$2</definedName>
    <definedName name="solver_lhs2" localSheetId="4" hidden="1">SA!$C$2</definedName>
    <definedName name="solver_lhs2" localSheetId="6" hidden="1">'SA-HW'!$C$2</definedName>
    <definedName name="solver_lhs2" localSheetId="3" hidden="1">SED!$C$2</definedName>
    <definedName name="solver_lhs2" localSheetId="1" hidden="1">SES!$C$2</definedName>
    <definedName name="solver_lhs2" localSheetId="5" hidden="1">SM!$C$2</definedName>
    <definedName name="solver_lhs2" localSheetId="7" hidden="1">'SM-HW'!$C$2</definedName>
    <definedName name="solver_lhs3" localSheetId="4" hidden="1">SA!$E$2</definedName>
    <definedName name="solver_lhs3" localSheetId="6" hidden="1">'SA-HW'!$F$2</definedName>
    <definedName name="solver_lhs3" localSheetId="3" hidden="1">SED!$E$2</definedName>
    <definedName name="solver_lhs3" localSheetId="5" hidden="1">SM!$E$2</definedName>
    <definedName name="solver_lhs3" localSheetId="7" hidden="1">'SM-HW'!$F$2</definedName>
    <definedName name="solver_lhs4" localSheetId="4" hidden="1">SA!$E$2</definedName>
    <definedName name="solver_lhs4" localSheetId="6" hidden="1">'SA-HW'!$F$2</definedName>
    <definedName name="solver_lhs4" localSheetId="3" hidden="1">SED!$E$2</definedName>
    <definedName name="solver_lhs4" localSheetId="5" hidden="1">SM!$E$2</definedName>
    <definedName name="solver_lhs4" localSheetId="7" hidden="1">'SM-HW'!$F$2</definedName>
    <definedName name="solver_lhs5" localSheetId="4" hidden="1">SA!$H$2</definedName>
    <definedName name="solver_lhs5" localSheetId="6" hidden="1">'SA-HW'!$I$2</definedName>
    <definedName name="solver_lhs5" localSheetId="7" hidden="1">'SM-HW'!$I$2</definedName>
    <definedName name="solver_lhs6" localSheetId="6" hidden="1">'SA-HW'!$I$2</definedName>
    <definedName name="solver_lhs6" localSheetId="7" hidden="1">'SM-HW'!$I$2</definedName>
    <definedName name="solver_mip" localSheetId="2" hidden="1">2147483647</definedName>
    <definedName name="solver_mip" localSheetId="4" hidden="1">2147483647</definedName>
    <definedName name="solver_mip" localSheetId="6" hidden="1">2147483647</definedName>
    <definedName name="solver_mip" localSheetId="3" hidden="1">2147483647</definedName>
    <definedName name="solver_mip" localSheetId="1" hidden="1">2147483647</definedName>
    <definedName name="solver_mip" localSheetId="5" hidden="1">2147483647</definedName>
    <definedName name="solver_mip" localSheetId="7" hidden="1">2147483647</definedName>
    <definedName name="solver_mni" localSheetId="2" hidden="1">30</definedName>
    <definedName name="solver_mni" localSheetId="4" hidden="1">30</definedName>
    <definedName name="solver_mni" localSheetId="6" hidden="1">30</definedName>
    <definedName name="solver_mni" localSheetId="3" hidden="1">30</definedName>
    <definedName name="solver_mni" localSheetId="1" hidden="1">30</definedName>
    <definedName name="solver_mni" localSheetId="5" hidden="1">30</definedName>
    <definedName name="solver_mni" localSheetId="7" hidden="1">30</definedName>
    <definedName name="solver_mrt" localSheetId="2" hidden="1">0.075</definedName>
    <definedName name="solver_mrt" localSheetId="4" hidden="1">0.075</definedName>
    <definedName name="solver_mrt" localSheetId="6" hidden="1">0.075</definedName>
    <definedName name="solver_mrt" localSheetId="3" hidden="1">0.075</definedName>
    <definedName name="solver_mrt" localSheetId="1" hidden="1">0.075</definedName>
    <definedName name="solver_mrt" localSheetId="5" hidden="1">0.075</definedName>
    <definedName name="solver_mrt" localSheetId="7" hidden="1">0.075</definedName>
    <definedName name="solver_msl" localSheetId="2" hidden="1">2</definedName>
    <definedName name="solver_msl" localSheetId="4" hidden="1">2</definedName>
    <definedName name="solver_msl" localSheetId="6" hidden="1">2</definedName>
    <definedName name="solver_msl" localSheetId="3" hidden="1">2</definedName>
    <definedName name="solver_msl" localSheetId="1" hidden="1">2</definedName>
    <definedName name="solver_msl" localSheetId="5" hidden="1">2</definedName>
    <definedName name="solver_msl" localSheetId="7" hidden="1">2</definedName>
    <definedName name="solver_neg" localSheetId="2" hidden="1">2</definedName>
    <definedName name="solver_neg" localSheetId="4" hidden="1">2</definedName>
    <definedName name="solver_neg" localSheetId="6" hidden="1">1</definedName>
    <definedName name="solver_neg" localSheetId="3" hidden="1">2</definedName>
    <definedName name="solver_neg" localSheetId="1" hidden="1">2</definedName>
    <definedName name="solver_neg" localSheetId="5" hidden="1">2</definedName>
    <definedName name="solver_neg" localSheetId="7" hidden="1">2</definedName>
    <definedName name="solver_nod" localSheetId="2" hidden="1">2147483647</definedName>
    <definedName name="solver_nod" localSheetId="4" hidden="1">2147483647</definedName>
    <definedName name="solver_nod" localSheetId="6" hidden="1">2147483647</definedName>
    <definedName name="solver_nod" localSheetId="3" hidden="1">2147483647</definedName>
    <definedName name="solver_nod" localSheetId="1" hidden="1">2147483647</definedName>
    <definedName name="solver_nod" localSheetId="5" hidden="1">2147483647</definedName>
    <definedName name="solver_nod" localSheetId="7" hidden="1">2147483647</definedName>
    <definedName name="solver_num" localSheetId="2" hidden="1">2</definedName>
    <definedName name="solver_num" localSheetId="4" hidden="1">5</definedName>
    <definedName name="solver_num" localSheetId="6" hidden="1">6</definedName>
    <definedName name="solver_num" localSheetId="3" hidden="1">4</definedName>
    <definedName name="solver_num" localSheetId="1" hidden="1">2</definedName>
    <definedName name="solver_num" localSheetId="5" hidden="1">4</definedName>
    <definedName name="solver_num" localSheetId="7" hidden="1">6</definedName>
    <definedName name="solver_nwt" localSheetId="2" hidden="1">1</definedName>
    <definedName name="solver_nwt" localSheetId="4" hidden="1">1</definedName>
    <definedName name="solver_nwt" localSheetId="6" hidden="1">1</definedName>
    <definedName name="solver_nwt" localSheetId="3" hidden="1">1</definedName>
    <definedName name="solver_nwt" localSheetId="1" hidden="1">1</definedName>
    <definedName name="solver_nwt" localSheetId="5" hidden="1">1</definedName>
    <definedName name="solver_nwt" localSheetId="7" hidden="1">1</definedName>
    <definedName name="solver_opt" localSheetId="2" hidden="1">MMD!$D$210</definedName>
    <definedName name="solver_opt" localSheetId="4" hidden="1">SA!$C$210</definedName>
    <definedName name="solver_opt" localSheetId="6" hidden="1">'SA-HW'!$C$210</definedName>
    <definedName name="solver_opt" localSheetId="3" hidden="1">SED!$C$210</definedName>
    <definedName name="solver_opt" localSheetId="1" hidden="1">SES!$C$210</definedName>
    <definedName name="solver_opt" localSheetId="5" hidden="1">SM!$C$210</definedName>
    <definedName name="solver_opt" localSheetId="7" hidden="1">'SM-HW'!$C$210</definedName>
    <definedName name="solver_pre" localSheetId="2" hidden="1">0.000001</definedName>
    <definedName name="solver_pre" localSheetId="4" hidden="1">0.000001</definedName>
    <definedName name="solver_pre" localSheetId="6" hidden="1">0.000001</definedName>
    <definedName name="solver_pre" localSheetId="3" hidden="1">0.000001</definedName>
    <definedName name="solver_pre" localSheetId="1" hidden="1">0.000001</definedName>
    <definedName name="solver_pre" localSheetId="5" hidden="1">0.000001</definedName>
    <definedName name="solver_pre" localSheetId="7" hidden="1">0.000001</definedName>
    <definedName name="solver_rbv" localSheetId="2" hidden="1">2</definedName>
    <definedName name="solver_rbv" localSheetId="4" hidden="1">2</definedName>
    <definedName name="solver_rbv" localSheetId="6" hidden="1">2</definedName>
    <definedName name="solver_rbv" localSheetId="3" hidden="1">2</definedName>
    <definedName name="solver_rbv" localSheetId="1" hidden="1">2</definedName>
    <definedName name="solver_rbv" localSheetId="5" hidden="1">2</definedName>
    <definedName name="solver_rbv" localSheetId="7" hidden="1">2</definedName>
    <definedName name="solver_rel1" localSheetId="2" hidden="1">1</definedName>
    <definedName name="solver_rel1" localSheetId="4" hidden="1">1</definedName>
    <definedName name="solver_rel1" localSheetId="6" hidden="1">1</definedName>
    <definedName name="solver_rel1" localSheetId="3" hidden="1">1</definedName>
    <definedName name="solver_rel1" localSheetId="1" hidden="1">1</definedName>
    <definedName name="solver_rel1" localSheetId="5" hidden="1">1</definedName>
    <definedName name="solver_rel1" localSheetId="7" hidden="1">1</definedName>
    <definedName name="solver_rel2" localSheetId="2" hidden="1">3</definedName>
    <definedName name="solver_rel2" localSheetId="4" hidden="1">3</definedName>
    <definedName name="solver_rel2" localSheetId="6" hidden="1">3</definedName>
    <definedName name="solver_rel2" localSheetId="3" hidden="1">3</definedName>
    <definedName name="solver_rel2" localSheetId="1" hidden="1">3</definedName>
    <definedName name="solver_rel2" localSheetId="5" hidden="1">3</definedName>
    <definedName name="solver_rel2" localSheetId="7" hidden="1">3</definedName>
    <definedName name="solver_rel3" localSheetId="4" hidden="1">1</definedName>
    <definedName name="solver_rel3" localSheetId="6" hidden="1">1</definedName>
    <definedName name="solver_rel3" localSheetId="3" hidden="1">1</definedName>
    <definedName name="solver_rel3" localSheetId="5" hidden="1">1</definedName>
    <definedName name="solver_rel3" localSheetId="7" hidden="1">1</definedName>
    <definedName name="solver_rel4" localSheetId="4" hidden="1">3</definedName>
    <definedName name="solver_rel4" localSheetId="6" hidden="1">3</definedName>
    <definedName name="solver_rel4" localSheetId="3" hidden="1">3</definedName>
    <definedName name="solver_rel4" localSheetId="5" hidden="1">3</definedName>
    <definedName name="solver_rel4" localSheetId="7" hidden="1">3</definedName>
    <definedName name="solver_rel5" localSheetId="4" hidden="1">4</definedName>
    <definedName name="solver_rel5" localSheetId="6" hidden="1">1</definedName>
    <definedName name="solver_rel5" localSheetId="7" hidden="1">1</definedName>
    <definedName name="solver_rel6" localSheetId="6" hidden="1">3</definedName>
    <definedName name="solver_rel6" localSheetId="7" hidden="1">3</definedName>
    <definedName name="solver_rhs1" localSheetId="2" hidden="1">15</definedName>
    <definedName name="solver_rhs1" localSheetId="4" hidden="1">1</definedName>
    <definedName name="solver_rhs1" localSheetId="6" hidden="1">1</definedName>
    <definedName name="solver_rhs1" localSheetId="3" hidden="1">1</definedName>
    <definedName name="solver_rhs1" localSheetId="1" hidden="1">1</definedName>
    <definedName name="solver_rhs1" localSheetId="5" hidden="1">1</definedName>
    <definedName name="solver_rhs1" localSheetId="7" hidden="1">1</definedName>
    <definedName name="solver_rhs2" localSheetId="2" hidden="1">0</definedName>
    <definedName name="solver_rhs2" localSheetId="4" hidden="1">0</definedName>
    <definedName name="solver_rhs2" localSheetId="6" hidden="1">0</definedName>
    <definedName name="solver_rhs2" localSheetId="3" hidden="1">0</definedName>
    <definedName name="solver_rhs2" localSheetId="1" hidden="1">0</definedName>
    <definedName name="solver_rhs2" localSheetId="5" hidden="1">0</definedName>
    <definedName name="solver_rhs2" localSheetId="7" hidden="1">0</definedName>
    <definedName name="solver_rhs3" localSheetId="4" hidden="1">1</definedName>
    <definedName name="solver_rhs3" localSheetId="6" hidden="1">1</definedName>
    <definedName name="solver_rhs3" localSheetId="3" hidden="1">1</definedName>
    <definedName name="solver_rhs3" localSheetId="5" hidden="1">1</definedName>
    <definedName name="solver_rhs3" localSheetId="7" hidden="1">1</definedName>
    <definedName name="solver_rhs4" localSheetId="4" hidden="1">0</definedName>
    <definedName name="solver_rhs4" localSheetId="6" hidden="1">0</definedName>
    <definedName name="solver_rhs4" localSheetId="3" hidden="1">0</definedName>
    <definedName name="solver_rhs4" localSheetId="5" hidden="1">0</definedName>
    <definedName name="solver_rhs4" localSheetId="7" hidden="1">0</definedName>
    <definedName name="solver_rhs5" localSheetId="4" hidden="1">número inteiro</definedName>
    <definedName name="solver_rhs5" localSheetId="6" hidden="1">1</definedName>
    <definedName name="solver_rhs5" localSheetId="7" hidden="1">1</definedName>
    <definedName name="solver_rhs6" localSheetId="6" hidden="1">0</definedName>
    <definedName name="solver_rhs6" localSheetId="7" hidden="1">0</definedName>
    <definedName name="solver_rlx" localSheetId="2" hidden="1">2</definedName>
    <definedName name="solver_rlx" localSheetId="4" hidden="1">2</definedName>
    <definedName name="solver_rlx" localSheetId="6" hidden="1">2</definedName>
    <definedName name="solver_rlx" localSheetId="3" hidden="1">2</definedName>
    <definedName name="solver_rlx" localSheetId="1" hidden="1">2</definedName>
    <definedName name="solver_rlx" localSheetId="5" hidden="1">2</definedName>
    <definedName name="solver_rlx" localSheetId="7" hidden="1">2</definedName>
    <definedName name="solver_rsd" localSheetId="2" hidden="1">0</definedName>
    <definedName name="solver_rsd" localSheetId="4" hidden="1">0</definedName>
    <definedName name="solver_rsd" localSheetId="6" hidden="1">0</definedName>
    <definedName name="solver_rsd" localSheetId="3" hidden="1">0</definedName>
    <definedName name="solver_rsd" localSheetId="1" hidden="1">0</definedName>
    <definedName name="solver_rsd" localSheetId="5" hidden="1">0</definedName>
    <definedName name="solver_rsd" localSheetId="7" hidden="1">0</definedName>
    <definedName name="solver_scl" localSheetId="2" hidden="1">2</definedName>
    <definedName name="solver_scl" localSheetId="4" hidden="1">2</definedName>
    <definedName name="solver_scl" localSheetId="6" hidden="1">2</definedName>
    <definedName name="solver_scl" localSheetId="3" hidden="1">2</definedName>
    <definedName name="solver_scl" localSheetId="1" hidden="1">2</definedName>
    <definedName name="solver_scl" localSheetId="5" hidden="1">2</definedName>
    <definedName name="solver_scl" localSheetId="7" hidden="1">2</definedName>
    <definedName name="solver_sho" localSheetId="2" hidden="1">2</definedName>
    <definedName name="solver_sho" localSheetId="4" hidden="1">2</definedName>
    <definedName name="solver_sho" localSheetId="6" hidden="1">2</definedName>
    <definedName name="solver_sho" localSheetId="3" hidden="1">2</definedName>
    <definedName name="solver_sho" localSheetId="1" hidden="1">2</definedName>
    <definedName name="solver_sho" localSheetId="5" hidden="1">2</definedName>
    <definedName name="solver_sho" localSheetId="7" hidden="1">2</definedName>
    <definedName name="solver_ssz" localSheetId="2" hidden="1">100</definedName>
    <definedName name="solver_ssz" localSheetId="4" hidden="1">100</definedName>
    <definedName name="solver_ssz" localSheetId="6" hidden="1">100</definedName>
    <definedName name="solver_ssz" localSheetId="3" hidden="1">100</definedName>
    <definedName name="solver_ssz" localSheetId="1" hidden="1">100</definedName>
    <definedName name="solver_ssz" localSheetId="5" hidden="1">100</definedName>
    <definedName name="solver_ssz" localSheetId="7" hidden="1">100</definedName>
    <definedName name="solver_tim" localSheetId="2" hidden="1">2147483647</definedName>
    <definedName name="solver_tim" localSheetId="4" hidden="1">2147483647</definedName>
    <definedName name="solver_tim" localSheetId="6" hidden="1">2147483647</definedName>
    <definedName name="solver_tim" localSheetId="3" hidden="1">2147483647</definedName>
    <definedName name="solver_tim" localSheetId="1" hidden="1">2147483647</definedName>
    <definedName name="solver_tim" localSheetId="5" hidden="1">2147483647</definedName>
    <definedName name="solver_tim" localSheetId="7" hidden="1">2147483647</definedName>
    <definedName name="solver_tol" localSheetId="2" hidden="1">0.01</definedName>
    <definedName name="solver_tol" localSheetId="4" hidden="1">0.01</definedName>
    <definedName name="solver_tol" localSheetId="6" hidden="1">0.01</definedName>
    <definedName name="solver_tol" localSheetId="3" hidden="1">0.01</definedName>
    <definedName name="solver_tol" localSheetId="1" hidden="1">0.01</definedName>
    <definedName name="solver_tol" localSheetId="5" hidden="1">0.01</definedName>
    <definedName name="solver_tol" localSheetId="7" hidden="1">0.01</definedName>
    <definedName name="solver_typ" localSheetId="2" hidden="1">2</definedName>
    <definedName name="solver_typ" localSheetId="4" hidden="1">2</definedName>
    <definedName name="solver_typ" localSheetId="6" hidden="1">2</definedName>
    <definedName name="solver_typ" localSheetId="3" hidden="1">2</definedName>
    <definedName name="solver_typ" localSheetId="1" hidden="1">2</definedName>
    <definedName name="solver_typ" localSheetId="5" hidden="1">2</definedName>
    <definedName name="solver_typ" localSheetId="7" hidden="1">2</definedName>
    <definedName name="solver_val" localSheetId="2" hidden="1">0</definedName>
    <definedName name="solver_val" localSheetId="4" hidden="1">0</definedName>
    <definedName name="solver_val" localSheetId="6" hidden="1">0</definedName>
    <definedName name="solver_val" localSheetId="3" hidden="1">0</definedName>
    <definedName name="solver_val" localSheetId="1" hidden="1">0</definedName>
    <definedName name="solver_val" localSheetId="5" hidden="1">0</definedName>
    <definedName name="solver_val" localSheetId="7" hidden="1">0</definedName>
    <definedName name="solver_ver" localSheetId="2" hidden="1">3</definedName>
    <definedName name="solver_ver" localSheetId="4" hidden="1">3</definedName>
    <definedName name="solver_ver" localSheetId="6" hidden="1">3</definedName>
    <definedName name="solver_ver" localSheetId="3" hidden="1">3</definedName>
    <definedName name="solver_ver" localSheetId="1" hidden="1">3</definedName>
    <definedName name="solver_ver" localSheetId="5" hidden="1">3</definedName>
    <definedName name="solver_ver" localSheetId="7" hidden="1">3</definedName>
  </definedNames>
  <calcPr calcId="125725"/>
</workbook>
</file>

<file path=xl/calcChain.xml><?xml version="1.0" encoding="utf-8"?>
<calcChain xmlns="http://schemas.openxmlformats.org/spreadsheetml/2006/main">
  <c r="G6" i="13"/>
  <c r="H6" s="1"/>
  <c r="I6"/>
  <c r="J6"/>
  <c r="K6"/>
  <c r="L6"/>
  <c r="C7"/>
  <c r="G7"/>
  <c r="H7" s="1"/>
  <c r="I7"/>
  <c r="J7"/>
  <c r="K7"/>
  <c r="L7"/>
  <c r="M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E4" l="1"/>
  <c r="E6"/>
  <c r="E7"/>
  <c r="E5"/>
  <c r="C8" l="1"/>
  <c r="F8"/>
  <c r="G8" l="1"/>
  <c r="I8"/>
  <c r="J8"/>
  <c r="L8"/>
  <c r="M8" s="1"/>
  <c r="E8"/>
  <c r="F9"/>
  <c r="D8"/>
  <c r="C9" s="1"/>
  <c r="D9" l="1"/>
  <c r="E9"/>
  <c r="F10"/>
  <c r="C10"/>
  <c r="H8"/>
  <c r="J9"/>
  <c r="L9"/>
  <c r="M9" s="1"/>
  <c r="I9"/>
  <c r="G9"/>
  <c r="H9" s="1"/>
  <c r="G10" l="1"/>
  <c r="H10" s="1"/>
  <c r="I10"/>
  <c r="J10"/>
  <c r="L10"/>
  <c r="M10" s="1"/>
  <c r="E10"/>
  <c r="D10"/>
  <c r="F11" s="1"/>
  <c r="C11"/>
  <c r="J11" l="1"/>
  <c r="L11"/>
  <c r="M11" s="1"/>
  <c r="I11"/>
  <c r="G11"/>
  <c r="D11"/>
  <c r="E11"/>
  <c r="F12"/>
  <c r="C12"/>
  <c r="E12" l="1"/>
  <c r="F13"/>
  <c r="D12"/>
  <c r="C13"/>
  <c r="G12"/>
  <c r="H12" s="1"/>
  <c r="I12"/>
  <c r="J12"/>
  <c r="L12"/>
  <c r="M12" s="1"/>
  <c r="H11"/>
  <c r="D13" l="1"/>
  <c r="E13"/>
  <c r="F14"/>
  <c r="C14"/>
  <c r="J13"/>
  <c r="L13"/>
  <c r="M13" s="1"/>
  <c r="I13"/>
  <c r="G13"/>
  <c r="H13" l="1"/>
  <c r="E14"/>
  <c r="F15"/>
  <c r="D14"/>
  <c r="C15"/>
  <c r="G14"/>
  <c r="H14" s="1"/>
  <c r="I14"/>
  <c r="J14"/>
  <c r="L14"/>
  <c r="M14" s="1"/>
  <c r="D15" l="1"/>
  <c r="E15"/>
  <c r="F16"/>
  <c r="C16"/>
  <c r="J15"/>
  <c r="L15"/>
  <c r="M15" s="1"/>
  <c r="I15"/>
  <c r="G15"/>
  <c r="H15" l="1"/>
  <c r="E16"/>
  <c r="F17"/>
  <c r="D16"/>
  <c r="C17"/>
  <c r="G16"/>
  <c r="H16" s="1"/>
  <c r="I16"/>
  <c r="J16"/>
  <c r="L16"/>
  <c r="M16" s="1"/>
  <c r="D17" l="1"/>
  <c r="E17"/>
  <c r="F18"/>
  <c r="C18"/>
  <c r="J17"/>
  <c r="L17"/>
  <c r="M17" s="1"/>
  <c r="I17"/>
  <c r="G17"/>
  <c r="H17" s="1"/>
  <c r="E18" l="1"/>
  <c r="F19"/>
  <c r="D18"/>
  <c r="C19"/>
  <c r="G18"/>
  <c r="H18" s="1"/>
  <c r="I18"/>
  <c r="J18"/>
  <c r="L18"/>
  <c r="M18" s="1"/>
  <c r="D19" l="1"/>
  <c r="E19"/>
  <c r="F20"/>
  <c r="C20"/>
  <c r="J19"/>
  <c r="L19"/>
  <c r="M19" s="1"/>
  <c r="I19"/>
  <c r="G19"/>
  <c r="H19" s="1"/>
  <c r="E20" l="1"/>
  <c r="F21"/>
  <c r="D20"/>
  <c r="C21"/>
  <c r="G20"/>
  <c r="H20" s="1"/>
  <c r="I20"/>
  <c r="J20"/>
  <c r="L20"/>
  <c r="M20" s="1"/>
  <c r="D21" l="1"/>
  <c r="E21"/>
  <c r="F22"/>
  <c r="C22"/>
  <c r="J21"/>
  <c r="L21"/>
  <c r="M21" s="1"/>
  <c r="I21"/>
  <c r="G21"/>
  <c r="H21" s="1"/>
  <c r="E22" l="1"/>
  <c r="F23"/>
  <c r="D22"/>
  <c r="C23"/>
  <c r="G22"/>
  <c r="H22" s="1"/>
  <c r="I22"/>
  <c r="J22"/>
  <c r="L22"/>
  <c r="M22" s="1"/>
  <c r="D23" l="1"/>
  <c r="E23"/>
  <c r="F24"/>
  <c r="C24"/>
  <c r="J23"/>
  <c r="L23"/>
  <c r="M23" s="1"/>
  <c r="I23"/>
  <c r="G23"/>
  <c r="H23" s="1"/>
  <c r="E24" l="1"/>
  <c r="F25"/>
  <c r="D24"/>
  <c r="C25"/>
  <c r="G24"/>
  <c r="H24" s="1"/>
  <c r="I24"/>
  <c r="J24"/>
  <c r="L24"/>
  <c r="M24" s="1"/>
  <c r="D25" l="1"/>
  <c r="E25"/>
  <c r="F26"/>
  <c r="C26"/>
  <c r="J25"/>
  <c r="L25"/>
  <c r="M25" s="1"/>
  <c r="I25"/>
  <c r="G25"/>
  <c r="H25" s="1"/>
  <c r="E26" l="1"/>
  <c r="F27"/>
  <c r="D26"/>
  <c r="C27"/>
  <c r="G26"/>
  <c r="H26" s="1"/>
  <c r="I26"/>
  <c r="J26"/>
  <c r="L26"/>
  <c r="M26" s="1"/>
  <c r="D27" l="1"/>
  <c r="E27"/>
  <c r="F28"/>
  <c r="C28"/>
  <c r="J27"/>
  <c r="L27"/>
  <c r="M27" s="1"/>
  <c r="I27"/>
  <c r="G27"/>
  <c r="H27" s="1"/>
  <c r="E28" l="1"/>
  <c r="F29"/>
  <c r="D28"/>
  <c r="C29"/>
  <c r="G28"/>
  <c r="H28" s="1"/>
  <c r="I28"/>
  <c r="J28"/>
  <c r="L28"/>
  <c r="M28" s="1"/>
  <c r="D29" l="1"/>
  <c r="E29"/>
  <c r="F30"/>
  <c r="C30"/>
  <c r="J29"/>
  <c r="L29"/>
  <c r="M29" s="1"/>
  <c r="I29"/>
  <c r="G29"/>
  <c r="H29" s="1"/>
  <c r="E30" l="1"/>
  <c r="F31"/>
  <c r="D30"/>
  <c r="C31"/>
  <c r="G30"/>
  <c r="H30" s="1"/>
  <c r="I30"/>
  <c r="J30"/>
  <c r="L30"/>
  <c r="M30" s="1"/>
  <c r="D31" l="1"/>
  <c r="E31"/>
  <c r="F32"/>
  <c r="C32"/>
  <c r="J31"/>
  <c r="L31"/>
  <c r="M31" s="1"/>
  <c r="I31"/>
  <c r="G31"/>
  <c r="H31" s="1"/>
  <c r="E32" l="1"/>
  <c r="F33"/>
  <c r="D32"/>
  <c r="C33"/>
  <c r="G32"/>
  <c r="H32" s="1"/>
  <c r="I32"/>
  <c r="J32"/>
  <c r="L32"/>
  <c r="M32" s="1"/>
  <c r="D33" l="1"/>
  <c r="E33"/>
  <c r="F34"/>
  <c r="C34"/>
  <c r="J33"/>
  <c r="L33"/>
  <c r="M33" s="1"/>
  <c r="I33"/>
  <c r="G33"/>
  <c r="H33" s="1"/>
  <c r="E34" l="1"/>
  <c r="F35"/>
  <c r="D34"/>
  <c r="C35"/>
  <c r="G34"/>
  <c r="H34" s="1"/>
  <c r="I34"/>
  <c r="J34"/>
  <c r="L34"/>
  <c r="M34" s="1"/>
  <c r="D35" l="1"/>
  <c r="E35"/>
  <c r="F36"/>
  <c r="C36"/>
  <c r="J35"/>
  <c r="L35"/>
  <c r="M35" s="1"/>
  <c r="I35"/>
  <c r="G35"/>
  <c r="H35" s="1"/>
  <c r="E36" l="1"/>
  <c r="F37"/>
  <c r="D36"/>
  <c r="C37"/>
  <c r="G36"/>
  <c r="H36" s="1"/>
  <c r="I36"/>
  <c r="J36"/>
  <c r="L36"/>
  <c r="M36" s="1"/>
  <c r="D37" l="1"/>
  <c r="C38" s="1"/>
  <c r="E37"/>
  <c r="F38"/>
  <c r="J37"/>
  <c r="L37"/>
  <c r="M37" s="1"/>
  <c r="I37"/>
  <c r="G37"/>
  <c r="H37" s="1"/>
  <c r="E38" l="1"/>
  <c r="D38"/>
  <c r="F39" s="1"/>
  <c r="G38"/>
  <c r="H38" s="1"/>
  <c r="I38"/>
  <c r="J38"/>
  <c r="L38"/>
  <c r="M38" s="1"/>
  <c r="J39" l="1"/>
  <c r="L39"/>
  <c r="M39" s="1"/>
  <c r="I39"/>
  <c r="G39"/>
  <c r="H39" s="1"/>
  <c r="C39"/>
  <c r="D39" l="1"/>
  <c r="C40" s="1"/>
  <c r="E39"/>
  <c r="F40"/>
  <c r="E40" l="1"/>
  <c r="D40"/>
  <c r="F41" s="1"/>
  <c r="G40"/>
  <c r="H40" s="1"/>
  <c r="I40"/>
  <c r="J40"/>
  <c r="L40"/>
  <c r="M40" s="1"/>
  <c r="J41" l="1"/>
  <c r="L41"/>
  <c r="M41" s="1"/>
  <c r="I41"/>
  <c r="G41"/>
  <c r="H41" s="1"/>
  <c r="C41"/>
  <c r="D41" l="1"/>
  <c r="E41"/>
  <c r="F42"/>
  <c r="C42"/>
  <c r="E42" l="1"/>
  <c r="F43"/>
  <c r="D42"/>
  <c r="C43"/>
  <c r="G42"/>
  <c r="H42" s="1"/>
  <c r="I42"/>
  <c r="J42"/>
  <c r="L42"/>
  <c r="M42" s="1"/>
  <c r="D43" l="1"/>
  <c r="E43"/>
  <c r="F44"/>
  <c r="C44"/>
  <c r="J43"/>
  <c r="L43"/>
  <c r="M43" s="1"/>
  <c r="I43"/>
  <c r="G43"/>
  <c r="H43" s="1"/>
  <c r="E44" l="1"/>
  <c r="F45"/>
  <c r="D44"/>
  <c r="C45"/>
  <c r="G44"/>
  <c r="H44" s="1"/>
  <c r="I44"/>
  <c r="J44"/>
  <c r="L44"/>
  <c r="M44" s="1"/>
  <c r="D45" l="1"/>
  <c r="E45"/>
  <c r="F46"/>
  <c r="C46"/>
  <c r="J45"/>
  <c r="L45"/>
  <c r="M45" s="1"/>
  <c r="I45"/>
  <c r="G45"/>
  <c r="H45" s="1"/>
  <c r="E46" l="1"/>
  <c r="F47"/>
  <c r="D46"/>
  <c r="C47"/>
  <c r="G46"/>
  <c r="H46" s="1"/>
  <c r="I46"/>
  <c r="J46"/>
  <c r="L46"/>
  <c r="M46" s="1"/>
  <c r="D47" l="1"/>
  <c r="E47"/>
  <c r="F48"/>
  <c r="C48"/>
  <c r="J47"/>
  <c r="L47"/>
  <c r="M47" s="1"/>
  <c r="I47"/>
  <c r="G47"/>
  <c r="H47" s="1"/>
  <c r="E48" l="1"/>
  <c r="F49"/>
  <c r="D48"/>
  <c r="C49"/>
  <c r="G48"/>
  <c r="H48" s="1"/>
  <c r="I48"/>
  <c r="J48"/>
  <c r="L48"/>
  <c r="M48" s="1"/>
  <c r="D49" l="1"/>
  <c r="E49"/>
  <c r="F50"/>
  <c r="C50"/>
  <c r="J49"/>
  <c r="L49"/>
  <c r="M49" s="1"/>
  <c r="I49"/>
  <c r="G49"/>
  <c r="H49" s="1"/>
  <c r="E50" l="1"/>
  <c r="F51"/>
  <c r="D50"/>
  <c r="C51"/>
  <c r="G50"/>
  <c r="H50" s="1"/>
  <c r="I50"/>
  <c r="J50"/>
  <c r="L50"/>
  <c r="M50" s="1"/>
  <c r="D51" l="1"/>
  <c r="E51"/>
  <c r="F52"/>
  <c r="C52"/>
  <c r="J51"/>
  <c r="L51"/>
  <c r="M51" s="1"/>
  <c r="I51"/>
  <c r="G51"/>
  <c r="H51" s="1"/>
  <c r="E52" l="1"/>
  <c r="F53"/>
  <c r="D52"/>
  <c r="C53"/>
  <c r="G52"/>
  <c r="H52" s="1"/>
  <c r="I52"/>
  <c r="J52"/>
  <c r="L52"/>
  <c r="M52" s="1"/>
  <c r="D53" l="1"/>
  <c r="E53"/>
  <c r="F54"/>
  <c r="C54"/>
  <c r="J53"/>
  <c r="L53"/>
  <c r="M53" s="1"/>
  <c r="I53"/>
  <c r="G53"/>
  <c r="H53" s="1"/>
  <c r="E54" l="1"/>
  <c r="F55"/>
  <c r="D54"/>
  <c r="C55"/>
  <c r="G54"/>
  <c r="H54" s="1"/>
  <c r="I54"/>
  <c r="J54"/>
  <c r="L54"/>
  <c r="M54" s="1"/>
  <c r="D55" l="1"/>
  <c r="E55"/>
  <c r="F56"/>
  <c r="C56"/>
  <c r="J55"/>
  <c r="L55"/>
  <c r="M55" s="1"/>
  <c r="I55"/>
  <c r="G55"/>
  <c r="H55" s="1"/>
  <c r="E56" l="1"/>
  <c r="F57"/>
  <c r="D56"/>
  <c r="C57"/>
  <c r="G56"/>
  <c r="H56" s="1"/>
  <c r="I56"/>
  <c r="J56"/>
  <c r="L56"/>
  <c r="M56" s="1"/>
  <c r="D57" l="1"/>
  <c r="E57"/>
  <c r="F58"/>
  <c r="C58"/>
  <c r="J57"/>
  <c r="L57"/>
  <c r="M57" s="1"/>
  <c r="I57"/>
  <c r="G57"/>
  <c r="H57" s="1"/>
  <c r="E58" l="1"/>
  <c r="F59"/>
  <c r="D58"/>
  <c r="C59"/>
  <c r="G58"/>
  <c r="H58" s="1"/>
  <c r="I58"/>
  <c r="J58"/>
  <c r="L58"/>
  <c r="M58" s="1"/>
  <c r="D59" l="1"/>
  <c r="E59"/>
  <c r="F60"/>
  <c r="C60"/>
  <c r="J59"/>
  <c r="L59"/>
  <c r="M59" s="1"/>
  <c r="I59"/>
  <c r="G59"/>
  <c r="H59" s="1"/>
  <c r="E60" l="1"/>
  <c r="F61"/>
  <c r="D60"/>
  <c r="C61"/>
  <c r="G60"/>
  <c r="H60" s="1"/>
  <c r="I60"/>
  <c r="J60"/>
  <c r="L60"/>
  <c r="M60" s="1"/>
  <c r="D61" l="1"/>
  <c r="E61"/>
  <c r="F62"/>
  <c r="C62"/>
  <c r="J61"/>
  <c r="L61"/>
  <c r="M61" s="1"/>
  <c r="I61"/>
  <c r="G61"/>
  <c r="H61" s="1"/>
  <c r="E62" l="1"/>
  <c r="F63"/>
  <c r="D62"/>
  <c r="C63"/>
  <c r="G62"/>
  <c r="H62" s="1"/>
  <c r="I62"/>
  <c r="J62"/>
  <c r="L62"/>
  <c r="M62" s="1"/>
  <c r="D63" l="1"/>
  <c r="E63"/>
  <c r="F64"/>
  <c r="C64"/>
  <c r="J63"/>
  <c r="L63"/>
  <c r="M63" s="1"/>
  <c r="I63"/>
  <c r="G63"/>
  <c r="H63" s="1"/>
  <c r="E64" l="1"/>
  <c r="F65"/>
  <c r="D64"/>
  <c r="C65"/>
  <c r="G64"/>
  <c r="H64" s="1"/>
  <c r="I64"/>
  <c r="J64"/>
  <c r="L64"/>
  <c r="M64" s="1"/>
  <c r="D65" l="1"/>
  <c r="E65"/>
  <c r="F66"/>
  <c r="C66"/>
  <c r="J65"/>
  <c r="L65"/>
  <c r="M65" s="1"/>
  <c r="I65"/>
  <c r="G65"/>
  <c r="H65" s="1"/>
  <c r="E66" l="1"/>
  <c r="F67"/>
  <c r="D66"/>
  <c r="C67"/>
  <c r="G66"/>
  <c r="H66" s="1"/>
  <c r="I66"/>
  <c r="J66"/>
  <c r="L66"/>
  <c r="M66" s="1"/>
  <c r="D67" l="1"/>
  <c r="E67"/>
  <c r="F68"/>
  <c r="C68"/>
  <c r="J67"/>
  <c r="L67"/>
  <c r="M67" s="1"/>
  <c r="I67"/>
  <c r="G67"/>
  <c r="H67" s="1"/>
  <c r="E68" l="1"/>
  <c r="F69"/>
  <c r="D68"/>
  <c r="C69"/>
  <c r="G68"/>
  <c r="H68" s="1"/>
  <c r="I68"/>
  <c r="J68"/>
  <c r="L68"/>
  <c r="M68" s="1"/>
  <c r="D69" l="1"/>
  <c r="E69"/>
  <c r="F70"/>
  <c r="C70"/>
  <c r="J69"/>
  <c r="L69"/>
  <c r="M69" s="1"/>
  <c r="I69"/>
  <c r="G69"/>
  <c r="H69" s="1"/>
  <c r="E70" l="1"/>
  <c r="F71"/>
  <c r="D70"/>
  <c r="C71"/>
  <c r="G70"/>
  <c r="H70" s="1"/>
  <c r="I70"/>
  <c r="J70"/>
  <c r="L70"/>
  <c r="M70" s="1"/>
  <c r="D71" l="1"/>
  <c r="E71"/>
  <c r="F72"/>
  <c r="C72"/>
  <c r="J71"/>
  <c r="L71"/>
  <c r="M71" s="1"/>
  <c r="I71"/>
  <c r="G71"/>
  <c r="H71" s="1"/>
  <c r="E72" l="1"/>
  <c r="F73"/>
  <c r="D72"/>
  <c r="C73"/>
  <c r="G72"/>
  <c r="H72" s="1"/>
  <c r="I72"/>
  <c r="J72"/>
  <c r="L72"/>
  <c r="M72" s="1"/>
  <c r="D73" l="1"/>
  <c r="E73"/>
  <c r="F74"/>
  <c r="C74"/>
  <c r="J73"/>
  <c r="L73"/>
  <c r="M73" s="1"/>
  <c r="I73"/>
  <c r="G73"/>
  <c r="H73" s="1"/>
  <c r="G74" l="1"/>
  <c r="H74" s="1"/>
  <c r="I74"/>
  <c r="J74"/>
  <c r="L74"/>
  <c r="M74" s="1"/>
  <c r="E74"/>
  <c r="D74"/>
  <c r="F75" s="1"/>
  <c r="J75" l="1"/>
  <c r="L75"/>
  <c r="M75" s="1"/>
  <c r="I75"/>
  <c r="G75"/>
  <c r="H75" s="1"/>
  <c r="C75"/>
  <c r="D75" l="1"/>
  <c r="E75"/>
  <c r="F76"/>
  <c r="C76"/>
  <c r="E76" l="1"/>
  <c r="D76"/>
  <c r="F77" s="1"/>
  <c r="G76"/>
  <c r="H76" s="1"/>
  <c r="I76"/>
  <c r="J76"/>
  <c r="L76"/>
  <c r="M76" s="1"/>
  <c r="J77" l="1"/>
  <c r="L77"/>
  <c r="M77" s="1"/>
  <c r="I77"/>
  <c r="G77"/>
  <c r="H77" s="1"/>
  <c r="C77"/>
  <c r="D77" l="1"/>
  <c r="E77"/>
  <c r="F78"/>
  <c r="C78"/>
  <c r="G78" l="1"/>
  <c r="H78" s="1"/>
  <c r="I78"/>
  <c r="J78"/>
  <c r="L78"/>
  <c r="M78" s="1"/>
  <c r="E78"/>
  <c r="D78"/>
  <c r="F79" s="1"/>
  <c r="J79" l="1"/>
  <c r="L79"/>
  <c r="M79" s="1"/>
  <c r="I79"/>
  <c r="G79"/>
  <c r="H79" s="1"/>
  <c r="C79"/>
  <c r="D79" l="1"/>
  <c r="E79"/>
  <c r="F80"/>
  <c r="C80"/>
  <c r="E80" l="1"/>
  <c r="F81"/>
  <c r="D80"/>
  <c r="C81"/>
  <c r="G80"/>
  <c r="H80" s="1"/>
  <c r="I80"/>
  <c r="J80"/>
  <c r="L80"/>
  <c r="M80" s="1"/>
  <c r="D81" l="1"/>
  <c r="E81"/>
  <c r="F82"/>
  <c r="C82"/>
  <c r="J81"/>
  <c r="L81"/>
  <c r="M81" s="1"/>
  <c r="I81"/>
  <c r="G81"/>
  <c r="H81" s="1"/>
  <c r="E82" l="1"/>
  <c r="F83"/>
  <c r="D82"/>
  <c r="C83"/>
  <c r="G82"/>
  <c r="H82" s="1"/>
  <c r="I82"/>
  <c r="J82"/>
  <c r="L82"/>
  <c r="M82" s="1"/>
  <c r="D83" l="1"/>
  <c r="E83"/>
  <c r="F84"/>
  <c r="C84"/>
  <c r="J83"/>
  <c r="L83"/>
  <c r="M83" s="1"/>
  <c r="I83"/>
  <c r="G83"/>
  <c r="H83" s="1"/>
  <c r="E84" l="1"/>
  <c r="F85"/>
  <c r="D84"/>
  <c r="C85"/>
  <c r="G84"/>
  <c r="H84" s="1"/>
  <c r="I84"/>
  <c r="J84"/>
  <c r="L84"/>
  <c r="M84" s="1"/>
  <c r="D85" l="1"/>
  <c r="E85"/>
  <c r="F86"/>
  <c r="C86"/>
  <c r="J85"/>
  <c r="L85"/>
  <c r="M85" s="1"/>
  <c r="I85"/>
  <c r="G85"/>
  <c r="H85" s="1"/>
  <c r="E86" l="1"/>
  <c r="F87"/>
  <c r="D86"/>
  <c r="C87"/>
  <c r="G86"/>
  <c r="H86" s="1"/>
  <c r="I86"/>
  <c r="J86"/>
  <c r="L86"/>
  <c r="M86" s="1"/>
  <c r="D87" l="1"/>
  <c r="E87"/>
  <c r="F88"/>
  <c r="C88"/>
  <c r="J87"/>
  <c r="L87"/>
  <c r="M87" s="1"/>
  <c r="I87"/>
  <c r="G87"/>
  <c r="H87" s="1"/>
  <c r="E88" l="1"/>
  <c r="F89"/>
  <c r="D88"/>
  <c r="C89"/>
  <c r="G88"/>
  <c r="H88" s="1"/>
  <c r="I88"/>
  <c r="J88"/>
  <c r="L88"/>
  <c r="M88" s="1"/>
  <c r="D89" l="1"/>
  <c r="E89"/>
  <c r="F90"/>
  <c r="C90"/>
  <c r="J89"/>
  <c r="L89"/>
  <c r="M89" s="1"/>
  <c r="I89"/>
  <c r="G89"/>
  <c r="H89" s="1"/>
  <c r="E90" l="1"/>
  <c r="F91"/>
  <c r="D90"/>
  <c r="C91"/>
  <c r="G90"/>
  <c r="H90" s="1"/>
  <c r="I90"/>
  <c r="J90"/>
  <c r="L90"/>
  <c r="M90" s="1"/>
  <c r="D91" l="1"/>
  <c r="E91"/>
  <c r="F92"/>
  <c r="C92"/>
  <c r="J91"/>
  <c r="L91"/>
  <c r="M91" s="1"/>
  <c r="I91"/>
  <c r="G91"/>
  <c r="H91" s="1"/>
  <c r="E92" l="1"/>
  <c r="F93"/>
  <c r="D92"/>
  <c r="C93"/>
  <c r="G92"/>
  <c r="H92" s="1"/>
  <c r="I92"/>
  <c r="J92"/>
  <c r="L92"/>
  <c r="M92" s="1"/>
  <c r="D93" l="1"/>
  <c r="E93"/>
  <c r="F94"/>
  <c r="C94"/>
  <c r="J93"/>
  <c r="L93"/>
  <c r="M93" s="1"/>
  <c r="I93"/>
  <c r="G93"/>
  <c r="H93" s="1"/>
  <c r="E94" l="1"/>
  <c r="F95"/>
  <c r="D94"/>
  <c r="C95"/>
  <c r="G94"/>
  <c r="H94" s="1"/>
  <c r="I94"/>
  <c r="J94"/>
  <c r="L94"/>
  <c r="M94" s="1"/>
  <c r="D95" l="1"/>
  <c r="E95"/>
  <c r="F96"/>
  <c r="C96"/>
  <c r="J95"/>
  <c r="L95"/>
  <c r="M95" s="1"/>
  <c r="I95"/>
  <c r="G95"/>
  <c r="H95" s="1"/>
  <c r="E96" l="1"/>
  <c r="F97"/>
  <c r="D96"/>
  <c r="C97"/>
  <c r="G96"/>
  <c r="H96" s="1"/>
  <c r="I96"/>
  <c r="J96"/>
  <c r="L96"/>
  <c r="M96" s="1"/>
  <c r="D97" l="1"/>
  <c r="E97"/>
  <c r="F98"/>
  <c r="C98"/>
  <c r="J97"/>
  <c r="L97"/>
  <c r="M97" s="1"/>
  <c r="I97"/>
  <c r="G97"/>
  <c r="H97" s="1"/>
  <c r="E98" l="1"/>
  <c r="F99"/>
  <c r="D98"/>
  <c r="C99"/>
  <c r="G98"/>
  <c r="H98" s="1"/>
  <c r="I98"/>
  <c r="J98"/>
  <c r="L98"/>
  <c r="M98" s="1"/>
  <c r="D99" l="1"/>
  <c r="E99"/>
  <c r="F100"/>
  <c r="C100"/>
  <c r="J99"/>
  <c r="L99"/>
  <c r="M99" s="1"/>
  <c r="I99"/>
  <c r="G99"/>
  <c r="H99" s="1"/>
  <c r="E100" l="1"/>
  <c r="F101"/>
  <c r="D100"/>
  <c r="C101"/>
  <c r="G100"/>
  <c r="H100" s="1"/>
  <c r="I100"/>
  <c r="J100"/>
  <c r="L100"/>
  <c r="M100" s="1"/>
  <c r="D101" l="1"/>
  <c r="E101"/>
  <c r="F102"/>
  <c r="C102"/>
  <c r="J101"/>
  <c r="L101"/>
  <c r="M101" s="1"/>
  <c r="I101"/>
  <c r="G101"/>
  <c r="H101" s="1"/>
  <c r="E102" l="1"/>
  <c r="F103"/>
  <c r="D102"/>
  <c r="C103"/>
  <c r="G102"/>
  <c r="H102" s="1"/>
  <c r="I102"/>
  <c r="J102"/>
  <c r="L102"/>
  <c r="M102" s="1"/>
  <c r="D103" l="1"/>
  <c r="E103"/>
  <c r="F104"/>
  <c r="C104"/>
  <c r="J103"/>
  <c r="L103"/>
  <c r="M103" s="1"/>
  <c r="I103"/>
  <c r="G103"/>
  <c r="H103" s="1"/>
  <c r="E104" l="1"/>
  <c r="F105"/>
  <c r="D104"/>
  <c r="C105"/>
  <c r="G104"/>
  <c r="H104" s="1"/>
  <c r="I104"/>
  <c r="J104"/>
  <c r="L104"/>
  <c r="M104" s="1"/>
  <c r="D105" l="1"/>
  <c r="E105"/>
  <c r="F106"/>
  <c r="C106"/>
  <c r="J105"/>
  <c r="L105"/>
  <c r="M105" s="1"/>
  <c r="I105"/>
  <c r="G105"/>
  <c r="H105" s="1"/>
  <c r="E106" l="1"/>
  <c r="F107"/>
  <c r="D106"/>
  <c r="C107"/>
  <c r="G106"/>
  <c r="H106" s="1"/>
  <c r="I106"/>
  <c r="J106"/>
  <c r="L106"/>
  <c r="M106" s="1"/>
  <c r="D107" l="1"/>
  <c r="E107"/>
  <c r="F108"/>
  <c r="C108"/>
  <c r="J107"/>
  <c r="L107"/>
  <c r="M107" s="1"/>
  <c r="I107"/>
  <c r="G107"/>
  <c r="H107" s="1"/>
  <c r="E108" l="1"/>
  <c r="F109"/>
  <c r="D108"/>
  <c r="C109"/>
  <c r="G108"/>
  <c r="H108" s="1"/>
  <c r="I108"/>
  <c r="J108"/>
  <c r="L108"/>
  <c r="M108" s="1"/>
  <c r="D109" l="1"/>
  <c r="E109"/>
  <c r="F110"/>
  <c r="C110"/>
  <c r="J109"/>
  <c r="L109"/>
  <c r="M109" s="1"/>
  <c r="I109"/>
  <c r="G109"/>
  <c r="H109" s="1"/>
  <c r="E110" l="1"/>
  <c r="F111"/>
  <c r="D110"/>
  <c r="C111"/>
  <c r="G110"/>
  <c r="H110" s="1"/>
  <c r="I110"/>
  <c r="J110"/>
  <c r="L110"/>
  <c r="M110" s="1"/>
  <c r="D111" l="1"/>
  <c r="E111"/>
  <c r="F112"/>
  <c r="C112"/>
  <c r="J111"/>
  <c r="L111"/>
  <c r="M111" s="1"/>
  <c r="I111"/>
  <c r="G111"/>
  <c r="H111" s="1"/>
  <c r="E112" l="1"/>
  <c r="D112"/>
  <c r="F113" s="1"/>
  <c r="G112"/>
  <c r="H112" s="1"/>
  <c r="I112"/>
  <c r="J112"/>
  <c r="L112"/>
  <c r="M112" s="1"/>
  <c r="J113" l="1"/>
  <c r="L113"/>
  <c r="M113" s="1"/>
  <c r="I113"/>
  <c r="G113"/>
  <c r="H113" s="1"/>
  <c r="C113"/>
  <c r="D113" l="1"/>
  <c r="E113"/>
  <c r="F114"/>
  <c r="C114"/>
  <c r="G114" l="1"/>
  <c r="H114" s="1"/>
  <c r="I114"/>
  <c r="J114"/>
  <c r="L114"/>
  <c r="M114" s="1"/>
  <c r="E114"/>
  <c r="D114"/>
  <c r="F115" s="1"/>
  <c r="J115" l="1"/>
  <c r="L115"/>
  <c r="M115" s="1"/>
  <c r="I115"/>
  <c r="G115"/>
  <c r="H115" s="1"/>
  <c r="C115"/>
  <c r="D115" l="1"/>
  <c r="E115"/>
  <c r="F116"/>
  <c r="C116"/>
  <c r="G116" l="1"/>
  <c r="H116" s="1"/>
  <c r="I116"/>
  <c r="J116"/>
  <c r="L116"/>
  <c r="M116" s="1"/>
  <c r="E116"/>
  <c r="D116"/>
  <c r="F117" s="1"/>
  <c r="J117" l="1"/>
  <c r="L117"/>
  <c r="M117" s="1"/>
  <c r="I117"/>
  <c r="G117"/>
  <c r="H117" s="1"/>
  <c r="C117"/>
  <c r="D117" l="1"/>
  <c r="E117"/>
  <c r="F118"/>
  <c r="C118"/>
  <c r="E118" l="1"/>
  <c r="F119"/>
  <c r="D118"/>
  <c r="C119"/>
  <c r="G118"/>
  <c r="H118" s="1"/>
  <c r="I118"/>
  <c r="J118"/>
  <c r="L118"/>
  <c r="M118" s="1"/>
  <c r="D119" l="1"/>
  <c r="E119"/>
  <c r="F120"/>
  <c r="C120"/>
  <c r="J119"/>
  <c r="L119"/>
  <c r="M119" s="1"/>
  <c r="I119"/>
  <c r="G119"/>
  <c r="H119" s="1"/>
  <c r="E120" l="1"/>
  <c r="F121"/>
  <c r="D120"/>
  <c r="C121"/>
  <c r="G120"/>
  <c r="H120" s="1"/>
  <c r="I120"/>
  <c r="J120"/>
  <c r="L120"/>
  <c r="M120" s="1"/>
  <c r="D121" l="1"/>
  <c r="E121"/>
  <c r="F122"/>
  <c r="C122"/>
  <c r="J121"/>
  <c r="L121"/>
  <c r="M121" s="1"/>
  <c r="I121"/>
  <c r="G121"/>
  <c r="H121" s="1"/>
  <c r="E122" l="1"/>
  <c r="F123"/>
  <c r="D122"/>
  <c r="C123"/>
  <c r="G122"/>
  <c r="H122" s="1"/>
  <c r="I122"/>
  <c r="J122"/>
  <c r="L122"/>
  <c r="M122" s="1"/>
  <c r="D123" l="1"/>
  <c r="E123"/>
  <c r="F124"/>
  <c r="C124"/>
  <c r="J123"/>
  <c r="L123"/>
  <c r="M123" s="1"/>
  <c r="I123"/>
  <c r="G123"/>
  <c r="H123" s="1"/>
  <c r="E124" l="1"/>
  <c r="F125"/>
  <c r="D124"/>
  <c r="C125"/>
  <c r="G124"/>
  <c r="H124" s="1"/>
  <c r="I124"/>
  <c r="J124"/>
  <c r="L124"/>
  <c r="M124" s="1"/>
  <c r="D125" l="1"/>
  <c r="E125"/>
  <c r="F126"/>
  <c r="C126"/>
  <c r="J125"/>
  <c r="L125"/>
  <c r="M125" s="1"/>
  <c r="I125"/>
  <c r="G125"/>
  <c r="H125" s="1"/>
  <c r="E126" l="1"/>
  <c r="F127"/>
  <c r="D126"/>
  <c r="C127"/>
  <c r="G126"/>
  <c r="H126" s="1"/>
  <c r="I126"/>
  <c r="J126"/>
  <c r="L126"/>
  <c r="M126" s="1"/>
  <c r="D127" l="1"/>
  <c r="E127"/>
  <c r="F128"/>
  <c r="C128"/>
  <c r="J127"/>
  <c r="L127"/>
  <c r="M127" s="1"/>
  <c r="G127"/>
  <c r="H127" s="1"/>
  <c r="I127"/>
  <c r="E128" l="1"/>
  <c r="F129"/>
  <c r="D128"/>
  <c r="C129"/>
  <c r="G128"/>
  <c r="H128" s="1"/>
  <c r="I128"/>
  <c r="J128"/>
  <c r="L128"/>
  <c r="M128" s="1"/>
  <c r="D129" l="1"/>
  <c r="E129"/>
  <c r="F130"/>
  <c r="C130"/>
  <c r="J129"/>
  <c r="L129"/>
  <c r="M129" s="1"/>
  <c r="G129"/>
  <c r="H129" s="1"/>
  <c r="I129"/>
  <c r="E130" l="1"/>
  <c r="D130"/>
  <c r="F131" s="1"/>
  <c r="C131"/>
  <c r="G130"/>
  <c r="H130" s="1"/>
  <c r="I130"/>
  <c r="J130"/>
  <c r="L130"/>
  <c r="M130" s="1"/>
  <c r="J131" l="1"/>
  <c r="L131"/>
  <c r="M131" s="1"/>
  <c r="G131"/>
  <c r="H131" s="1"/>
  <c r="I131"/>
  <c r="D131"/>
  <c r="F132"/>
  <c r="E131"/>
  <c r="C132"/>
  <c r="D132" l="1"/>
  <c r="E132"/>
  <c r="F133"/>
  <c r="C133"/>
  <c r="J132"/>
  <c r="L132"/>
  <c r="M132" s="1"/>
  <c r="G132"/>
  <c r="H132" s="1"/>
  <c r="I132"/>
  <c r="E133" l="1"/>
  <c r="F134"/>
  <c r="D133"/>
  <c r="C134"/>
  <c r="G133"/>
  <c r="H133" s="1"/>
  <c r="I133"/>
  <c r="J133"/>
  <c r="L133"/>
  <c r="M133" s="1"/>
  <c r="D134" l="1"/>
  <c r="E134"/>
  <c r="F135"/>
  <c r="C135"/>
  <c r="J134"/>
  <c r="L134"/>
  <c r="M134" s="1"/>
  <c r="G134"/>
  <c r="H134" s="1"/>
  <c r="I134"/>
  <c r="E135" l="1"/>
  <c r="F136"/>
  <c r="D135"/>
  <c r="C136"/>
  <c r="G135"/>
  <c r="H135" s="1"/>
  <c r="I135"/>
  <c r="J135"/>
  <c r="L135"/>
  <c r="M135" s="1"/>
  <c r="D136" l="1"/>
  <c r="E136"/>
  <c r="F137"/>
  <c r="C137"/>
  <c r="J136"/>
  <c r="L136"/>
  <c r="M136" s="1"/>
  <c r="G136"/>
  <c r="H136" s="1"/>
  <c r="I136"/>
  <c r="E137" l="1"/>
  <c r="F138"/>
  <c r="D137"/>
  <c r="C138"/>
  <c r="G137"/>
  <c r="H137" s="1"/>
  <c r="I137"/>
  <c r="J137"/>
  <c r="L137"/>
  <c r="M137" s="1"/>
  <c r="D138" l="1"/>
  <c r="E138"/>
  <c r="F139"/>
  <c r="C139"/>
  <c r="J138"/>
  <c r="L138"/>
  <c r="M138" s="1"/>
  <c r="G138"/>
  <c r="H138" s="1"/>
  <c r="I138"/>
  <c r="E139" l="1"/>
  <c r="F140"/>
  <c r="D139"/>
  <c r="C140"/>
  <c r="G139"/>
  <c r="H139" s="1"/>
  <c r="I139"/>
  <c r="J139"/>
  <c r="L139"/>
  <c r="M139" s="1"/>
  <c r="D140" l="1"/>
  <c r="E140"/>
  <c r="F141"/>
  <c r="C141"/>
  <c r="J140"/>
  <c r="L140"/>
  <c r="M140" s="1"/>
  <c r="G140"/>
  <c r="H140" s="1"/>
  <c r="I140"/>
  <c r="E141" l="1"/>
  <c r="F142"/>
  <c r="D141"/>
  <c r="C142"/>
  <c r="G141"/>
  <c r="H141" s="1"/>
  <c r="I141"/>
  <c r="J141"/>
  <c r="L141"/>
  <c r="M141" s="1"/>
  <c r="D142" l="1"/>
  <c r="E142"/>
  <c r="F143"/>
  <c r="C143"/>
  <c r="J142"/>
  <c r="L142"/>
  <c r="M142" s="1"/>
  <c r="G142"/>
  <c r="H142" s="1"/>
  <c r="I142"/>
  <c r="E143" l="1"/>
  <c r="F144"/>
  <c r="D143"/>
  <c r="C144"/>
  <c r="G143"/>
  <c r="H143" s="1"/>
  <c r="I143"/>
  <c r="J143"/>
  <c r="L143"/>
  <c r="M143" s="1"/>
  <c r="D144" l="1"/>
  <c r="E144"/>
  <c r="F145"/>
  <c r="C145"/>
  <c r="J144"/>
  <c r="L144"/>
  <c r="M144" s="1"/>
  <c r="G144"/>
  <c r="H144" s="1"/>
  <c r="I144"/>
  <c r="E145" l="1"/>
  <c r="F146"/>
  <c r="D145"/>
  <c r="C146"/>
  <c r="G145"/>
  <c r="H145" s="1"/>
  <c r="I145"/>
  <c r="J145"/>
  <c r="L145"/>
  <c r="M145" s="1"/>
  <c r="D146" l="1"/>
  <c r="E146"/>
  <c r="F147"/>
  <c r="C147"/>
  <c r="J146"/>
  <c r="L146"/>
  <c r="M146" s="1"/>
  <c r="G146"/>
  <c r="H146" s="1"/>
  <c r="I146"/>
  <c r="E147" l="1"/>
  <c r="F148"/>
  <c r="D147"/>
  <c r="C148"/>
  <c r="G147"/>
  <c r="H147" s="1"/>
  <c r="I147"/>
  <c r="J147"/>
  <c r="L147"/>
  <c r="M147" s="1"/>
  <c r="D148" l="1"/>
  <c r="E148"/>
  <c r="F149"/>
  <c r="C149"/>
  <c r="J148"/>
  <c r="L148"/>
  <c r="M148" s="1"/>
  <c r="G148"/>
  <c r="H148" s="1"/>
  <c r="I148"/>
  <c r="G149" l="1"/>
  <c r="H149" s="1"/>
  <c r="I149"/>
  <c r="J149"/>
  <c r="L149"/>
  <c r="M149" s="1"/>
  <c r="E149"/>
  <c r="D149"/>
  <c r="F150" s="1"/>
  <c r="J150" l="1"/>
  <c r="L150"/>
  <c r="M150" s="1"/>
  <c r="G150"/>
  <c r="H150" s="1"/>
  <c r="I150"/>
  <c r="C150"/>
  <c r="D150" l="1"/>
  <c r="E150"/>
  <c r="F151"/>
  <c r="C151"/>
  <c r="E151" l="1"/>
  <c r="F152"/>
  <c r="D151"/>
  <c r="C152"/>
  <c r="G151"/>
  <c r="H151" s="1"/>
  <c r="I151"/>
  <c r="J151"/>
  <c r="L151"/>
  <c r="M151" s="1"/>
  <c r="D152" l="1"/>
  <c r="E152"/>
  <c r="F153"/>
  <c r="C153"/>
  <c r="J152"/>
  <c r="L152"/>
  <c r="M152" s="1"/>
  <c r="G152"/>
  <c r="H152" s="1"/>
  <c r="I152"/>
  <c r="E153" l="1"/>
  <c r="F154"/>
  <c r="D153"/>
  <c r="C154"/>
  <c r="G153"/>
  <c r="H153" s="1"/>
  <c r="I153"/>
  <c r="J153"/>
  <c r="L153"/>
  <c r="M153" s="1"/>
  <c r="D154" l="1"/>
  <c r="E154"/>
  <c r="F155"/>
  <c r="C155"/>
  <c r="J154"/>
  <c r="L154"/>
  <c r="M154" s="1"/>
  <c r="G154"/>
  <c r="H154" s="1"/>
  <c r="I154"/>
  <c r="E155" l="1"/>
  <c r="F156"/>
  <c r="D155"/>
  <c r="C156"/>
  <c r="G155"/>
  <c r="H155" s="1"/>
  <c r="I155"/>
  <c r="J155"/>
  <c r="L155"/>
  <c r="M155" s="1"/>
  <c r="D156" l="1"/>
  <c r="E156"/>
  <c r="F157"/>
  <c r="C157"/>
  <c r="J156"/>
  <c r="L156"/>
  <c r="M156" s="1"/>
  <c r="G156"/>
  <c r="H156" s="1"/>
  <c r="I156"/>
  <c r="E157" l="1"/>
  <c r="F158"/>
  <c r="D157"/>
  <c r="C158"/>
  <c r="G157"/>
  <c r="H157" s="1"/>
  <c r="I157"/>
  <c r="J157"/>
  <c r="L157"/>
  <c r="M157" s="1"/>
  <c r="D158" l="1"/>
  <c r="E158"/>
  <c r="F159"/>
  <c r="C159"/>
  <c r="J158"/>
  <c r="L158"/>
  <c r="M158" s="1"/>
  <c r="G158"/>
  <c r="H158" s="1"/>
  <c r="I158"/>
  <c r="E159" l="1"/>
  <c r="F160"/>
  <c r="D159"/>
  <c r="C160"/>
  <c r="G159"/>
  <c r="H159" s="1"/>
  <c r="I159"/>
  <c r="J159"/>
  <c r="L159"/>
  <c r="M159" s="1"/>
  <c r="D160" l="1"/>
  <c r="E160"/>
  <c r="F161"/>
  <c r="C161"/>
  <c r="J160"/>
  <c r="L160"/>
  <c r="M160" s="1"/>
  <c r="G160"/>
  <c r="H160" s="1"/>
  <c r="I160"/>
  <c r="E161" l="1"/>
  <c r="F162"/>
  <c r="D161"/>
  <c r="C162"/>
  <c r="G161"/>
  <c r="H161" s="1"/>
  <c r="I161"/>
  <c r="J161"/>
  <c r="L161"/>
  <c r="M161" s="1"/>
  <c r="D162" l="1"/>
  <c r="E162"/>
  <c r="F163"/>
  <c r="C163"/>
  <c r="J162"/>
  <c r="L162"/>
  <c r="M162" s="1"/>
  <c r="G162"/>
  <c r="H162" s="1"/>
  <c r="I162"/>
  <c r="E163" l="1"/>
  <c r="F164"/>
  <c r="D163"/>
  <c r="C164"/>
  <c r="G163"/>
  <c r="H163" s="1"/>
  <c r="I163"/>
  <c r="J163"/>
  <c r="L163"/>
  <c r="M163" s="1"/>
  <c r="D164" l="1"/>
  <c r="E164"/>
  <c r="F165"/>
  <c r="C165"/>
  <c r="J164"/>
  <c r="L164"/>
  <c r="M164" s="1"/>
  <c r="G164"/>
  <c r="H164" s="1"/>
  <c r="I164"/>
  <c r="E165" l="1"/>
  <c r="F166"/>
  <c r="D165"/>
  <c r="C166"/>
  <c r="G165"/>
  <c r="H165" s="1"/>
  <c r="I165"/>
  <c r="J165"/>
  <c r="L165"/>
  <c r="M165" s="1"/>
  <c r="D166" l="1"/>
  <c r="E166"/>
  <c r="F167"/>
  <c r="C167"/>
  <c r="J166"/>
  <c r="L166"/>
  <c r="M166" s="1"/>
  <c r="G166"/>
  <c r="H166" s="1"/>
  <c r="I166"/>
  <c r="E167" l="1"/>
  <c r="F168"/>
  <c r="D167"/>
  <c r="C168"/>
  <c r="G167"/>
  <c r="H167" s="1"/>
  <c r="I167"/>
  <c r="J167"/>
  <c r="L167"/>
  <c r="M167" s="1"/>
  <c r="D168" l="1"/>
  <c r="E168"/>
  <c r="F169"/>
  <c r="C169"/>
  <c r="J168"/>
  <c r="L168"/>
  <c r="M168" s="1"/>
  <c r="G168"/>
  <c r="H168" s="1"/>
  <c r="I168"/>
  <c r="E169" l="1"/>
  <c r="F170"/>
  <c r="D169"/>
  <c r="C170"/>
  <c r="G169"/>
  <c r="H169" s="1"/>
  <c r="I169"/>
  <c r="J169"/>
  <c r="L169"/>
  <c r="M169" s="1"/>
  <c r="D170" l="1"/>
  <c r="E170"/>
  <c r="F171"/>
  <c r="C171"/>
  <c r="J170"/>
  <c r="L170"/>
  <c r="M170" s="1"/>
  <c r="G170"/>
  <c r="H170" s="1"/>
  <c r="I170"/>
  <c r="E171" l="1"/>
  <c r="F172"/>
  <c r="D171"/>
  <c r="C172"/>
  <c r="G171"/>
  <c r="H171" s="1"/>
  <c r="I171"/>
  <c r="J171"/>
  <c r="L171"/>
  <c r="M171" s="1"/>
  <c r="D172" l="1"/>
  <c r="E172"/>
  <c r="F173"/>
  <c r="C173"/>
  <c r="J172"/>
  <c r="L172"/>
  <c r="M172" s="1"/>
  <c r="G172"/>
  <c r="H172" s="1"/>
  <c r="I172"/>
  <c r="E173" l="1"/>
  <c r="F174"/>
  <c r="D173"/>
  <c r="C174"/>
  <c r="G173"/>
  <c r="H173" s="1"/>
  <c r="I173"/>
  <c r="J173"/>
  <c r="L173"/>
  <c r="M173" s="1"/>
  <c r="D174" l="1"/>
  <c r="E174"/>
  <c r="F175"/>
  <c r="C175"/>
  <c r="J174"/>
  <c r="L174"/>
  <c r="M174" s="1"/>
  <c r="G174"/>
  <c r="H174" s="1"/>
  <c r="I174"/>
  <c r="E175" l="1"/>
  <c r="F176"/>
  <c r="D175"/>
  <c r="C176"/>
  <c r="G175"/>
  <c r="H175" s="1"/>
  <c r="I175"/>
  <c r="J175"/>
  <c r="L175"/>
  <c r="M175" s="1"/>
  <c r="D176" l="1"/>
  <c r="E176"/>
  <c r="F177"/>
  <c r="C177"/>
  <c r="J176"/>
  <c r="L176"/>
  <c r="M176" s="1"/>
  <c r="G176"/>
  <c r="H176" s="1"/>
  <c r="I176"/>
  <c r="E177" l="1"/>
  <c r="F178"/>
  <c r="D177"/>
  <c r="C178"/>
  <c r="G177"/>
  <c r="H177" s="1"/>
  <c r="I177"/>
  <c r="J177"/>
  <c r="L177"/>
  <c r="M177" s="1"/>
  <c r="D178" l="1"/>
  <c r="E178"/>
  <c r="F179"/>
  <c r="C179"/>
  <c r="J178"/>
  <c r="L178"/>
  <c r="M178" s="1"/>
  <c r="G178"/>
  <c r="H178" s="1"/>
  <c r="I178"/>
  <c r="E179" l="1"/>
  <c r="F180"/>
  <c r="D179"/>
  <c r="C180"/>
  <c r="G179"/>
  <c r="H179" s="1"/>
  <c r="I179"/>
  <c r="J179"/>
  <c r="L179"/>
  <c r="M179" s="1"/>
  <c r="D180" l="1"/>
  <c r="E180"/>
  <c r="F181"/>
  <c r="C181"/>
  <c r="J180"/>
  <c r="L180"/>
  <c r="M180" s="1"/>
  <c r="G180"/>
  <c r="H180" s="1"/>
  <c r="I180"/>
  <c r="E181" l="1"/>
  <c r="F182"/>
  <c r="D181"/>
  <c r="C182"/>
  <c r="G181"/>
  <c r="H181" s="1"/>
  <c r="I181"/>
  <c r="J181"/>
  <c r="L181"/>
  <c r="M181" s="1"/>
  <c r="D182" l="1"/>
  <c r="E182"/>
  <c r="F183"/>
  <c r="C183"/>
  <c r="J182"/>
  <c r="L182"/>
  <c r="M182" s="1"/>
  <c r="G182"/>
  <c r="H182" s="1"/>
  <c r="I182"/>
  <c r="E183" l="1"/>
  <c r="F184"/>
  <c r="D183"/>
  <c r="C184"/>
  <c r="G183"/>
  <c r="H183" s="1"/>
  <c r="I183"/>
  <c r="J183"/>
  <c r="L183"/>
  <c r="M183" s="1"/>
  <c r="D184" l="1"/>
  <c r="E184"/>
  <c r="F185"/>
  <c r="C185"/>
  <c r="J184"/>
  <c r="L184"/>
  <c r="M184" s="1"/>
  <c r="G184"/>
  <c r="H184" s="1"/>
  <c r="I184"/>
  <c r="E185" l="1"/>
  <c r="D185"/>
  <c r="F186" s="1"/>
  <c r="G185"/>
  <c r="H185" s="1"/>
  <c r="I185"/>
  <c r="J185"/>
  <c r="L185"/>
  <c r="M185" s="1"/>
  <c r="J186" l="1"/>
  <c r="L186"/>
  <c r="M186" s="1"/>
  <c r="G186"/>
  <c r="H186" s="1"/>
  <c r="I186"/>
  <c r="C186"/>
  <c r="D186" l="1"/>
  <c r="E186"/>
  <c r="F187"/>
  <c r="C187"/>
  <c r="G187" l="1"/>
  <c r="H187" s="1"/>
  <c r="I187"/>
  <c r="J187"/>
  <c r="L187"/>
  <c r="M187" s="1"/>
  <c r="E187"/>
  <c r="F188"/>
  <c r="D187"/>
  <c r="C188"/>
  <c r="D188" l="1"/>
  <c r="E188"/>
  <c r="F189"/>
  <c r="C189"/>
  <c r="J188"/>
  <c r="L188"/>
  <c r="M188" s="1"/>
  <c r="G188"/>
  <c r="H188" s="1"/>
  <c r="I188"/>
  <c r="E189" l="1"/>
  <c r="F190"/>
  <c r="D189"/>
  <c r="C190"/>
  <c r="G189"/>
  <c r="H189" s="1"/>
  <c r="I189"/>
  <c r="J189"/>
  <c r="L189"/>
  <c r="M189" s="1"/>
  <c r="D190" l="1"/>
  <c r="E190"/>
  <c r="F191"/>
  <c r="C191"/>
  <c r="J190"/>
  <c r="L190"/>
  <c r="M190" s="1"/>
  <c r="G190"/>
  <c r="H190" s="1"/>
  <c r="I190"/>
  <c r="E191" l="1"/>
  <c r="F192"/>
  <c r="D191"/>
  <c r="C192"/>
  <c r="G191"/>
  <c r="H191" s="1"/>
  <c r="I191"/>
  <c r="J191"/>
  <c r="L191"/>
  <c r="M191" s="1"/>
  <c r="D192" l="1"/>
  <c r="E192"/>
  <c r="F193"/>
  <c r="C193"/>
  <c r="J192"/>
  <c r="L192"/>
  <c r="M192" s="1"/>
  <c r="G192"/>
  <c r="H192" s="1"/>
  <c r="I192"/>
  <c r="E193" l="1"/>
  <c r="F194"/>
  <c r="D193"/>
  <c r="C194"/>
  <c r="G193"/>
  <c r="H193" s="1"/>
  <c r="I193"/>
  <c r="J193"/>
  <c r="L193"/>
  <c r="M193" s="1"/>
  <c r="D194" l="1"/>
  <c r="E194"/>
  <c r="F195"/>
  <c r="C195"/>
  <c r="J194"/>
  <c r="L194"/>
  <c r="M194" s="1"/>
  <c r="G194"/>
  <c r="H194" s="1"/>
  <c r="I194"/>
  <c r="E195" l="1"/>
  <c r="F196"/>
  <c r="D195"/>
  <c r="C196"/>
  <c r="G195"/>
  <c r="H195" s="1"/>
  <c r="I195"/>
  <c r="J195"/>
  <c r="L195"/>
  <c r="M195" s="1"/>
  <c r="D196" l="1"/>
  <c r="E196"/>
  <c r="F197"/>
  <c r="C197"/>
  <c r="J196"/>
  <c r="L196"/>
  <c r="M196" s="1"/>
  <c r="G196"/>
  <c r="H196" s="1"/>
  <c r="I196"/>
  <c r="E197" l="1"/>
  <c r="F198"/>
  <c r="D197"/>
  <c r="C198"/>
  <c r="G197"/>
  <c r="H197" s="1"/>
  <c r="I197"/>
  <c r="J197"/>
  <c r="L197"/>
  <c r="M197" s="1"/>
  <c r="D198" l="1"/>
  <c r="E198"/>
  <c r="F199"/>
  <c r="C199"/>
  <c r="J198"/>
  <c r="L198"/>
  <c r="M198" s="1"/>
  <c r="G198"/>
  <c r="H198" s="1"/>
  <c r="I198"/>
  <c r="E199" l="1"/>
  <c r="F200"/>
  <c r="D199"/>
  <c r="C200"/>
  <c r="G199"/>
  <c r="H199" s="1"/>
  <c r="I199"/>
  <c r="J199"/>
  <c r="L199"/>
  <c r="M199" s="1"/>
  <c r="D200" l="1"/>
  <c r="E200"/>
  <c r="F201"/>
  <c r="C201"/>
  <c r="J200"/>
  <c r="L200"/>
  <c r="M200" s="1"/>
  <c r="G200"/>
  <c r="H200" s="1"/>
  <c r="I200"/>
  <c r="E201" l="1"/>
  <c r="F202"/>
  <c r="D201"/>
  <c r="C202"/>
  <c r="G201"/>
  <c r="H201" s="1"/>
  <c r="I201"/>
  <c r="J201"/>
  <c r="L201"/>
  <c r="M201" s="1"/>
  <c r="D202" l="1"/>
  <c r="E202"/>
  <c r="F203"/>
  <c r="C203"/>
  <c r="J202"/>
  <c r="L202"/>
  <c r="M202" s="1"/>
  <c r="G202"/>
  <c r="H202" s="1"/>
  <c r="I202"/>
  <c r="E203" l="1"/>
  <c r="F204"/>
  <c r="D203"/>
  <c r="C204"/>
  <c r="G203"/>
  <c r="H203" s="1"/>
  <c r="I203"/>
  <c r="J203"/>
  <c r="L203"/>
  <c r="M203" s="1"/>
  <c r="D204" l="1"/>
  <c r="E204"/>
  <c r="F205"/>
  <c r="C205"/>
  <c r="J204"/>
  <c r="L204"/>
  <c r="M204" s="1"/>
  <c r="G204"/>
  <c r="H204" s="1"/>
  <c r="I204"/>
  <c r="E205" l="1"/>
  <c r="D205"/>
  <c r="F206" s="1"/>
  <c r="G205"/>
  <c r="I205"/>
  <c r="C213" s="1"/>
  <c r="J205"/>
  <c r="C214" s="1"/>
  <c r="L205"/>
  <c r="M205" s="1"/>
  <c r="H205" l="1"/>
  <c r="C212"/>
  <c r="C210" l="1"/>
  <c r="G211" s="1"/>
  <c r="C211"/>
  <c r="G6" i="12" l="1"/>
  <c r="H6" s="1"/>
  <c r="I6"/>
  <c r="J6"/>
  <c r="K6"/>
  <c r="L6"/>
  <c r="C7"/>
  <c r="E5" s="1"/>
  <c r="G7"/>
  <c r="H7" s="1"/>
  <c r="I7"/>
  <c r="J7"/>
  <c r="K7"/>
  <c r="L7"/>
  <c r="M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E7" l="1"/>
  <c r="E6"/>
  <c r="E4"/>
  <c r="F8" l="1"/>
  <c r="C8"/>
  <c r="D8" l="1"/>
  <c r="E8"/>
  <c r="F9"/>
  <c r="C9"/>
  <c r="J8"/>
  <c r="L8"/>
  <c r="M8" s="1"/>
  <c r="G8"/>
  <c r="I8"/>
  <c r="H8" l="1"/>
  <c r="G9"/>
  <c r="H9" s="1"/>
  <c r="I9"/>
  <c r="J9"/>
  <c r="L9"/>
  <c r="M9" s="1"/>
  <c r="E9"/>
  <c r="F10"/>
  <c r="D9"/>
  <c r="C10"/>
  <c r="D10" l="1"/>
  <c r="E10"/>
  <c r="F11"/>
  <c r="C11"/>
  <c r="J10"/>
  <c r="L10"/>
  <c r="M10" s="1"/>
  <c r="G10"/>
  <c r="H10" s="1"/>
  <c r="I10"/>
  <c r="G11" l="1"/>
  <c r="I11"/>
  <c r="J11"/>
  <c r="L11"/>
  <c r="M11" s="1"/>
  <c r="E11"/>
  <c r="D11"/>
  <c r="F12" s="1"/>
  <c r="C12"/>
  <c r="J12" l="1"/>
  <c r="L12"/>
  <c r="M12" s="1"/>
  <c r="G12"/>
  <c r="H12" s="1"/>
  <c r="I12"/>
  <c r="D12"/>
  <c r="E12"/>
  <c r="F13"/>
  <c r="C13"/>
  <c r="H11"/>
  <c r="G13" l="1"/>
  <c r="I13"/>
  <c r="J13"/>
  <c r="L13"/>
  <c r="M13" s="1"/>
  <c r="E13"/>
  <c r="F14"/>
  <c r="D13"/>
  <c r="C14"/>
  <c r="H13" l="1"/>
  <c r="D14"/>
  <c r="E14"/>
  <c r="F15"/>
  <c r="C15"/>
  <c r="J14"/>
  <c r="L14"/>
  <c r="M14" s="1"/>
  <c r="G14"/>
  <c r="H14" s="1"/>
  <c r="I14"/>
  <c r="G15" l="1"/>
  <c r="H15" s="1"/>
  <c r="I15"/>
  <c r="J15"/>
  <c r="L15"/>
  <c r="M15" s="1"/>
  <c r="E15"/>
  <c r="D15"/>
  <c r="F16" s="1"/>
  <c r="J16" l="1"/>
  <c r="L16"/>
  <c r="M16" s="1"/>
  <c r="G16"/>
  <c r="H16" s="1"/>
  <c r="I16"/>
  <c r="C16"/>
  <c r="D16" l="1"/>
  <c r="E16"/>
  <c r="F17"/>
  <c r="C17"/>
  <c r="G17" l="1"/>
  <c r="H17" s="1"/>
  <c r="I17"/>
  <c r="J17"/>
  <c r="L17"/>
  <c r="M17" s="1"/>
  <c r="E17"/>
  <c r="D17"/>
  <c r="F18" s="1"/>
  <c r="J18" l="1"/>
  <c r="L18"/>
  <c r="M18" s="1"/>
  <c r="G18"/>
  <c r="H18" s="1"/>
  <c r="I18"/>
  <c r="C18"/>
  <c r="D18" l="1"/>
  <c r="E18"/>
  <c r="F19"/>
  <c r="C19"/>
  <c r="G19" l="1"/>
  <c r="H19" s="1"/>
  <c r="I19"/>
  <c r="J19"/>
  <c r="L19"/>
  <c r="M19" s="1"/>
  <c r="E19"/>
  <c r="D19"/>
  <c r="F20" s="1"/>
  <c r="J20" l="1"/>
  <c r="L20"/>
  <c r="M20" s="1"/>
  <c r="G20"/>
  <c r="H20" s="1"/>
  <c r="I20"/>
  <c r="C20"/>
  <c r="D20" l="1"/>
  <c r="E20"/>
  <c r="F21"/>
  <c r="C21"/>
  <c r="G21" l="1"/>
  <c r="H21" s="1"/>
  <c r="I21"/>
  <c r="J21"/>
  <c r="L21"/>
  <c r="M21" s="1"/>
  <c r="E21"/>
  <c r="D21"/>
  <c r="F22" s="1"/>
  <c r="J22" l="1"/>
  <c r="L22"/>
  <c r="M22" s="1"/>
  <c r="G22"/>
  <c r="H22" s="1"/>
  <c r="I22"/>
  <c r="C22"/>
  <c r="D22" l="1"/>
  <c r="E22"/>
  <c r="F23"/>
  <c r="C23"/>
  <c r="G23" l="1"/>
  <c r="H23" s="1"/>
  <c r="I23"/>
  <c r="J23"/>
  <c r="L23"/>
  <c r="M23" s="1"/>
  <c r="E23"/>
  <c r="D23"/>
  <c r="F24" s="1"/>
  <c r="J24" l="1"/>
  <c r="L24"/>
  <c r="M24" s="1"/>
  <c r="G24"/>
  <c r="H24" s="1"/>
  <c r="I24"/>
  <c r="C24"/>
  <c r="D24" l="1"/>
  <c r="E24"/>
  <c r="F25"/>
  <c r="C25"/>
  <c r="G25" l="1"/>
  <c r="H25" s="1"/>
  <c r="I25"/>
  <c r="J25"/>
  <c r="L25"/>
  <c r="M25" s="1"/>
  <c r="E25"/>
  <c r="D25"/>
  <c r="F26" s="1"/>
  <c r="J26" l="1"/>
  <c r="L26"/>
  <c r="M26" s="1"/>
  <c r="G26"/>
  <c r="H26" s="1"/>
  <c r="I26"/>
  <c r="C26"/>
  <c r="D26" l="1"/>
  <c r="E26"/>
  <c r="F27"/>
  <c r="C27"/>
  <c r="G27" l="1"/>
  <c r="H27" s="1"/>
  <c r="I27"/>
  <c r="J27"/>
  <c r="L27"/>
  <c r="M27" s="1"/>
  <c r="E27"/>
  <c r="D27"/>
  <c r="F28" s="1"/>
  <c r="J28" l="1"/>
  <c r="L28"/>
  <c r="M28" s="1"/>
  <c r="G28"/>
  <c r="H28" s="1"/>
  <c r="I28"/>
  <c r="C28"/>
  <c r="D28" l="1"/>
  <c r="E28"/>
  <c r="F29"/>
  <c r="C29"/>
  <c r="G29" l="1"/>
  <c r="H29" s="1"/>
  <c r="I29"/>
  <c r="J29"/>
  <c r="L29"/>
  <c r="M29" s="1"/>
  <c r="E29"/>
  <c r="D29"/>
  <c r="F30" s="1"/>
  <c r="J30" l="1"/>
  <c r="L30"/>
  <c r="M30" s="1"/>
  <c r="G30"/>
  <c r="H30" s="1"/>
  <c r="I30"/>
  <c r="C30"/>
  <c r="D30" l="1"/>
  <c r="E30"/>
  <c r="F31"/>
  <c r="C31"/>
  <c r="G31" l="1"/>
  <c r="H31" s="1"/>
  <c r="I31"/>
  <c r="J31"/>
  <c r="L31"/>
  <c r="M31" s="1"/>
  <c r="E31"/>
  <c r="D31"/>
  <c r="F32" s="1"/>
  <c r="J32" l="1"/>
  <c r="L32"/>
  <c r="M32" s="1"/>
  <c r="G32"/>
  <c r="H32" s="1"/>
  <c r="I32"/>
  <c r="C32"/>
  <c r="D32" l="1"/>
  <c r="E32"/>
  <c r="F33"/>
  <c r="C33"/>
  <c r="G33" l="1"/>
  <c r="H33" s="1"/>
  <c r="I33"/>
  <c r="J33"/>
  <c r="L33"/>
  <c r="M33" s="1"/>
  <c r="E33"/>
  <c r="D33"/>
  <c r="F34" s="1"/>
  <c r="J34" l="1"/>
  <c r="L34"/>
  <c r="M34" s="1"/>
  <c r="G34"/>
  <c r="H34" s="1"/>
  <c r="I34"/>
  <c r="C34"/>
  <c r="D34" l="1"/>
  <c r="E34"/>
  <c r="F35"/>
  <c r="C35"/>
  <c r="G35" l="1"/>
  <c r="H35" s="1"/>
  <c r="I35"/>
  <c r="J35"/>
  <c r="L35"/>
  <c r="M35" s="1"/>
  <c r="E35"/>
  <c r="D35"/>
  <c r="F36" s="1"/>
  <c r="J36" l="1"/>
  <c r="L36"/>
  <c r="M36" s="1"/>
  <c r="G36"/>
  <c r="H36" s="1"/>
  <c r="I36"/>
  <c r="C36"/>
  <c r="D36" l="1"/>
  <c r="E36"/>
  <c r="F37"/>
  <c r="C37"/>
  <c r="G37" l="1"/>
  <c r="H37" s="1"/>
  <c r="I37"/>
  <c r="J37"/>
  <c r="L37"/>
  <c r="M37" s="1"/>
  <c r="E37"/>
  <c r="D37"/>
  <c r="F38" s="1"/>
  <c r="J38" l="1"/>
  <c r="L38"/>
  <c r="M38" s="1"/>
  <c r="G38"/>
  <c r="H38" s="1"/>
  <c r="I38"/>
  <c r="C38"/>
  <c r="D38" l="1"/>
  <c r="E38"/>
  <c r="F39"/>
  <c r="C39"/>
  <c r="G39" l="1"/>
  <c r="H39" s="1"/>
  <c r="I39"/>
  <c r="J39"/>
  <c r="L39"/>
  <c r="M39" s="1"/>
  <c r="E39"/>
  <c r="D39"/>
  <c r="F40" s="1"/>
  <c r="J40" l="1"/>
  <c r="L40"/>
  <c r="M40" s="1"/>
  <c r="G40"/>
  <c r="H40" s="1"/>
  <c r="I40"/>
  <c r="C40"/>
  <c r="D40" l="1"/>
  <c r="E40"/>
  <c r="F41"/>
  <c r="C41"/>
  <c r="G41" l="1"/>
  <c r="H41" s="1"/>
  <c r="I41"/>
  <c r="J41"/>
  <c r="L41"/>
  <c r="M41" s="1"/>
  <c r="E41"/>
  <c r="D41"/>
  <c r="F42" s="1"/>
  <c r="J42" l="1"/>
  <c r="L42"/>
  <c r="M42" s="1"/>
  <c r="G42"/>
  <c r="H42" s="1"/>
  <c r="I42"/>
  <c r="C42"/>
  <c r="D42" l="1"/>
  <c r="E42"/>
  <c r="F43"/>
  <c r="C43"/>
  <c r="G43" l="1"/>
  <c r="H43" s="1"/>
  <c r="I43"/>
  <c r="J43"/>
  <c r="L43"/>
  <c r="M43" s="1"/>
  <c r="E43"/>
  <c r="D43"/>
  <c r="F44" s="1"/>
  <c r="J44" l="1"/>
  <c r="L44"/>
  <c r="M44" s="1"/>
  <c r="I44"/>
  <c r="G44"/>
  <c r="H44" s="1"/>
  <c r="C44"/>
  <c r="D44" l="1"/>
  <c r="E44"/>
  <c r="F45"/>
  <c r="C45"/>
  <c r="G45" l="1"/>
  <c r="H45" s="1"/>
  <c r="I45"/>
  <c r="J45"/>
  <c r="L45"/>
  <c r="M45" s="1"/>
  <c r="E45"/>
  <c r="D45"/>
  <c r="F46" s="1"/>
  <c r="J46" l="1"/>
  <c r="L46"/>
  <c r="M46" s="1"/>
  <c r="I46"/>
  <c r="G46"/>
  <c r="H46" s="1"/>
  <c r="C46"/>
  <c r="D46" l="1"/>
  <c r="E46"/>
  <c r="F47"/>
  <c r="C47"/>
  <c r="G47" l="1"/>
  <c r="H47" s="1"/>
  <c r="I47"/>
  <c r="J47"/>
  <c r="L47"/>
  <c r="M47" s="1"/>
  <c r="E47"/>
  <c r="D47"/>
  <c r="F48" s="1"/>
  <c r="J48" l="1"/>
  <c r="L48"/>
  <c r="M48" s="1"/>
  <c r="I48"/>
  <c r="G48"/>
  <c r="H48" s="1"/>
  <c r="C48"/>
  <c r="D48" l="1"/>
  <c r="E48"/>
  <c r="F49"/>
  <c r="C49"/>
  <c r="G49" l="1"/>
  <c r="H49" s="1"/>
  <c r="I49"/>
  <c r="J49"/>
  <c r="L49"/>
  <c r="M49" s="1"/>
  <c r="E49"/>
  <c r="D49"/>
  <c r="F50" s="1"/>
  <c r="J50" l="1"/>
  <c r="L50"/>
  <c r="M50" s="1"/>
  <c r="I50"/>
  <c r="G50"/>
  <c r="H50" s="1"/>
  <c r="C50"/>
  <c r="D50" l="1"/>
  <c r="E50"/>
  <c r="F51"/>
  <c r="C51"/>
  <c r="G51" l="1"/>
  <c r="H51" s="1"/>
  <c r="I51"/>
  <c r="J51"/>
  <c r="L51"/>
  <c r="M51" s="1"/>
  <c r="E51"/>
  <c r="D51"/>
  <c r="F52" s="1"/>
  <c r="J52" l="1"/>
  <c r="L52"/>
  <c r="M52" s="1"/>
  <c r="I52"/>
  <c r="G52"/>
  <c r="H52" s="1"/>
  <c r="C52"/>
  <c r="D52" l="1"/>
  <c r="E52"/>
  <c r="F53"/>
  <c r="C53"/>
  <c r="G53" l="1"/>
  <c r="H53" s="1"/>
  <c r="I53"/>
  <c r="J53"/>
  <c r="L53"/>
  <c r="M53" s="1"/>
  <c r="E53"/>
  <c r="D53"/>
  <c r="F54" s="1"/>
  <c r="J54" l="1"/>
  <c r="L54"/>
  <c r="M54" s="1"/>
  <c r="I54"/>
  <c r="G54"/>
  <c r="H54" s="1"/>
  <c r="C54"/>
  <c r="D54" l="1"/>
  <c r="E54"/>
  <c r="F55"/>
  <c r="C55"/>
  <c r="G55" l="1"/>
  <c r="H55" s="1"/>
  <c r="I55"/>
  <c r="J55"/>
  <c r="L55"/>
  <c r="M55" s="1"/>
  <c r="E55"/>
  <c r="D55"/>
  <c r="F56" s="1"/>
  <c r="J56" l="1"/>
  <c r="L56"/>
  <c r="M56" s="1"/>
  <c r="I56"/>
  <c r="G56"/>
  <c r="H56" s="1"/>
  <c r="C56"/>
  <c r="D56" l="1"/>
  <c r="E56"/>
  <c r="F57"/>
  <c r="C57"/>
  <c r="G57" l="1"/>
  <c r="H57" s="1"/>
  <c r="I57"/>
  <c r="J57"/>
  <c r="L57"/>
  <c r="M57" s="1"/>
  <c r="E57"/>
  <c r="D57"/>
  <c r="F58" s="1"/>
  <c r="J58" l="1"/>
  <c r="L58"/>
  <c r="M58" s="1"/>
  <c r="I58"/>
  <c r="G58"/>
  <c r="H58" s="1"/>
  <c r="C58"/>
  <c r="D58" l="1"/>
  <c r="E58"/>
  <c r="F59"/>
  <c r="C59"/>
  <c r="J59" l="1"/>
  <c r="L59"/>
  <c r="M59" s="1"/>
  <c r="G59"/>
  <c r="H59" s="1"/>
  <c r="I59"/>
  <c r="D59"/>
  <c r="E59"/>
  <c r="F60"/>
  <c r="C60"/>
  <c r="G60" l="1"/>
  <c r="H60" s="1"/>
  <c r="I60"/>
  <c r="J60"/>
  <c r="L60"/>
  <c r="M60" s="1"/>
  <c r="E60"/>
  <c r="D60"/>
  <c r="F61" s="1"/>
  <c r="J61" l="1"/>
  <c r="L61"/>
  <c r="M61" s="1"/>
  <c r="G61"/>
  <c r="H61" s="1"/>
  <c r="I61"/>
  <c r="C61"/>
  <c r="D61" l="1"/>
  <c r="C62" s="1"/>
  <c r="E61"/>
  <c r="F62"/>
  <c r="E62" l="1"/>
  <c r="D62"/>
  <c r="F63" s="1"/>
  <c r="G62"/>
  <c r="H62" s="1"/>
  <c r="I62"/>
  <c r="J62"/>
  <c r="L62"/>
  <c r="M62" s="1"/>
  <c r="J63" l="1"/>
  <c r="L63"/>
  <c r="M63" s="1"/>
  <c r="G63"/>
  <c r="H63" s="1"/>
  <c r="I63"/>
  <c r="C63"/>
  <c r="D63" l="1"/>
  <c r="E63"/>
  <c r="F64"/>
  <c r="C64"/>
  <c r="G64" l="1"/>
  <c r="H64" s="1"/>
  <c r="I64"/>
  <c r="J64"/>
  <c r="L64"/>
  <c r="M64" s="1"/>
  <c r="E64"/>
  <c r="D64"/>
  <c r="F65" s="1"/>
  <c r="J65" l="1"/>
  <c r="L65"/>
  <c r="M65" s="1"/>
  <c r="G65"/>
  <c r="H65" s="1"/>
  <c r="I65"/>
  <c r="C65"/>
  <c r="D65" l="1"/>
  <c r="E65"/>
  <c r="F66"/>
  <c r="C66"/>
  <c r="G66" l="1"/>
  <c r="H66" s="1"/>
  <c r="I66"/>
  <c r="J66"/>
  <c r="L66"/>
  <c r="M66" s="1"/>
  <c r="E66"/>
  <c r="D66"/>
  <c r="F67" s="1"/>
  <c r="J67" l="1"/>
  <c r="L67"/>
  <c r="M67" s="1"/>
  <c r="G67"/>
  <c r="H67" s="1"/>
  <c r="I67"/>
  <c r="C67"/>
  <c r="D67" l="1"/>
  <c r="E67"/>
  <c r="F68"/>
  <c r="C68"/>
  <c r="G68" l="1"/>
  <c r="H68" s="1"/>
  <c r="I68"/>
  <c r="J68"/>
  <c r="L68"/>
  <c r="M68" s="1"/>
  <c r="E68"/>
  <c r="D68"/>
  <c r="F69" s="1"/>
  <c r="J69" l="1"/>
  <c r="L69"/>
  <c r="M69" s="1"/>
  <c r="G69"/>
  <c r="H69" s="1"/>
  <c r="I69"/>
  <c r="C69"/>
  <c r="D69" l="1"/>
  <c r="E69"/>
  <c r="F70"/>
  <c r="C70"/>
  <c r="G70" l="1"/>
  <c r="H70" s="1"/>
  <c r="I70"/>
  <c r="J70"/>
  <c r="L70"/>
  <c r="M70" s="1"/>
  <c r="E70"/>
  <c r="D70"/>
  <c r="F71" s="1"/>
  <c r="J71" l="1"/>
  <c r="L71"/>
  <c r="M71" s="1"/>
  <c r="G71"/>
  <c r="H71" s="1"/>
  <c r="I71"/>
  <c r="C71"/>
  <c r="D71" l="1"/>
  <c r="C72" s="1"/>
  <c r="E71"/>
  <c r="F72"/>
  <c r="E72" l="1"/>
  <c r="D72"/>
  <c r="F73" s="1"/>
  <c r="G72"/>
  <c r="H72" s="1"/>
  <c r="I72"/>
  <c r="J72"/>
  <c r="L72"/>
  <c r="M72" s="1"/>
  <c r="J73" l="1"/>
  <c r="L73"/>
  <c r="M73" s="1"/>
  <c r="G73"/>
  <c r="H73" s="1"/>
  <c r="I73"/>
  <c r="C73"/>
  <c r="D73" l="1"/>
  <c r="E73"/>
  <c r="F74"/>
  <c r="C74"/>
  <c r="G74" l="1"/>
  <c r="H74" s="1"/>
  <c r="I74"/>
  <c r="J74"/>
  <c r="L74"/>
  <c r="M74" s="1"/>
  <c r="E74"/>
  <c r="D74"/>
  <c r="F75" s="1"/>
  <c r="J75" l="1"/>
  <c r="L75"/>
  <c r="M75" s="1"/>
  <c r="G75"/>
  <c r="H75" s="1"/>
  <c r="I75"/>
  <c r="C75"/>
  <c r="D75" l="1"/>
  <c r="E75"/>
  <c r="F76"/>
  <c r="C76"/>
  <c r="G76" l="1"/>
  <c r="H76" s="1"/>
  <c r="I76"/>
  <c r="J76"/>
  <c r="L76"/>
  <c r="M76" s="1"/>
  <c r="E76"/>
  <c r="D76"/>
  <c r="F77" s="1"/>
  <c r="J77" l="1"/>
  <c r="L77"/>
  <c r="M77" s="1"/>
  <c r="G77"/>
  <c r="H77" s="1"/>
  <c r="I77"/>
  <c r="C77"/>
  <c r="D77" l="1"/>
  <c r="E77"/>
  <c r="F78"/>
  <c r="C78"/>
  <c r="G78" l="1"/>
  <c r="H78" s="1"/>
  <c r="I78"/>
  <c r="J78"/>
  <c r="L78"/>
  <c r="M78" s="1"/>
  <c r="E78"/>
  <c r="D78"/>
  <c r="F79" s="1"/>
  <c r="J79" l="1"/>
  <c r="L79"/>
  <c r="M79" s="1"/>
  <c r="G79"/>
  <c r="H79" s="1"/>
  <c r="I79"/>
  <c r="C79"/>
  <c r="D79" l="1"/>
  <c r="E79"/>
  <c r="F80"/>
  <c r="C80"/>
  <c r="G80" l="1"/>
  <c r="H80" s="1"/>
  <c r="I80"/>
  <c r="J80"/>
  <c r="L80"/>
  <c r="M80" s="1"/>
  <c r="E80"/>
  <c r="D80"/>
  <c r="F81" s="1"/>
  <c r="J81" l="1"/>
  <c r="L81"/>
  <c r="M81" s="1"/>
  <c r="G81"/>
  <c r="H81" s="1"/>
  <c r="I81"/>
  <c r="C81"/>
  <c r="D81" l="1"/>
  <c r="E81"/>
  <c r="F82"/>
  <c r="C82"/>
  <c r="G82" l="1"/>
  <c r="H82" s="1"/>
  <c r="I82"/>
  <c r="J82"/>
  <c r="L82"/>
  <c r="M82" s="1"/>
  <c r="E82"/>
  <c r="D82"/>
  <c r="F83" s="1"/>
  <c r="J83" l="1"/>
  <c r="L83"/>
  <c r="M83" s="1"/>
  <c r="G83"/>
  <c r="H83" s="1"/>
  <c r="I83"/>
  <c r="C83"/>
  <c r="D83" l="1"/>
  <c r="E83"/>
  <c r="F84"/>
  <c r="C84"/>
  <c r="G84" l="1"/>
  <c r="H84" s="1"/>
  <c r="I84"/>
  <c r="J84"/>
  <c r="L84"/>
  <c r="M84" s="1"/>
  <c r="E84"/>
  <c r="D84"/>
  <c r="F85" s="1"/>
  <c r="J85" l="1"/>
  <c r="L85"/>
  <c r="M85" s="1"/>
  <c r="G85"/>
  <c r="H85" s="1"/>
  <c r="I85"/>
  <c r="C85"/>
  <c r="D85" l="1"/>
  <c r="E85"/>
  <c r="F86"/>
  <c r="C86"/>
  <c r="G86" l="1"/>
  <c r="H86" s="1"/>
  <c r="I86"/>
  <c r="J86"/>
  <c r="L86"/>
  <c r="M86" s="1"/>
  <c r="E86"/>
  <c r="D86"/>
  <c r="F87" s="1"/>
  <c r="J87" l="1"/>
  <c r="L87"/>
  <c r="M87" s="1"/>
  <c r="G87"/>
  <c r="H87" s="1"/>
  <c r="I87"/>
  <c r="C87"/>
  <c r="D87" l="1"/>
  <c r="E87"/>
  <c r="F88"/>
  <c r="C88"/>
  <c r="G88" l="1"/>
  <c r="H88" s="1"/>
  <c r="I88"/>
  <c r="J88"/>
  <c r="L88"/>
  <c r="M88" s="1"/>
  <c r="E88"/>
  <c r="D88"/>
  <c r="F89" s="1"/>
  <c r="J89" l="1"/>
  <c r="L89"/>
  <c r="M89" s="1"/>
  <c r="G89"/>
  <c r="H89" s="1"/>
  <c r="I89"/>
  <c r="C89"/>
  <c r="D89" l="1"/>
  <c r="E89"/>
  <c r="F90"/>
  <c r="C90"/>
  <c r="G90" l="1"/>
  <c r="H90" s="1"/>
  <c r="I90"/>
  <c r="J90"/>
  <c r="L90"/>
  <c r="M90" s="1"/>
  <c r="E90"/>
  <c r="D90"/>
  <c r="F91" s="1"/>
  <c r="J91" l="1"/>
  <c r="L91"/>
  <c r="M91" s="1"/>
  <c r="G91"/>
  <c r="H91" s="1"/>
  <c r="I91"/>
  <c r="C91"/>
  <c r="D91" l="1"/>
  <c r="E91"/>
  <c r="F92"/>
  <c r="C92"/>
  <c r="G92" l="1"/>
  <c r="H92" s="1"/>
  <c r="I92"/>
  <c r="J92"/>
  <c r="L92"/>
  <c r="M92" s="1"/>
  <c r="E92"/>
  <c r="D92"/>
  <c r="F93" s="1"/>
  <c r="J93" l="1"/>
  <c r="L93"/>
  <c r="M93" s="1"/>
  <c r="G93"/>
  <c r="H93" s="1"/>
  <c r="I93"/>
  <c r="C93"/>
  <c r="D93" l="1"/>
  <c r="E93"/>
  <c r="F94"/>
  <c r="C94"/>
  <c r="G94" l="1"/>
  <c r="H94" s="1"/>
  <c r="I94"/>
  <c r="J94"/>
  <c r="L94"/>
  <c r="M94" s="1"/>
  <c r="E94"/>
  <c r="D94"/>
  <c r="F95" s="1"/>
  <c r="J95" l="1"/>
  <c r="L95"/>
  <c r="M95" s="1"/>
  <c r="G95"/>
  <c r="H95" s="1"/>
  <c r="I95"/>
  <c r="C95"/>
  <c r="D95" l="1"/>
  <c r="E95"/>
  <c r="F96"/>
  <c r="C96"/>
  <c r="G96" l="1"/>
  <c r="H96" s="1"/>
  <c r="I96"/>
  <c r="J96"/>
  <c r="L96"/>
  <c r="M96" s="1"/>
  <c r="E96"/>
  <c r="D96"/>
  <c r="F97" s="1"/>
  <c r="J97" l="1"/>
  <c r="L97"/>
  <c r="M97" s="1"/>
  <c r="G97"/>
  <c r="H97" s="1"/>
  <c r="I97"/>
  <c r="C97"/>
  <c r="D97" l="1"/>
  <c r="E97"/>
  <c r="F98"/>
  <c r="C98"/>
  <c r="G98" l="1"/>
  <c r="H98" s="1"/>
  <c r="I98"/>
  <c r="J98"/>
  <c r="L98"/>
  <c r="M98" s="1"/>
  <c r="E98"/>
  <c r="D98"/>
  <c r="F99" s="1"/>
  <c r="J99" l="1"/>
  <c r="L99"/>
  <c r="M99" s="1"/>
  <c r="G99"/>
  <c r="H99" s="1"/>
  <c r="I99"/>
  <c r="C99"/>
  <c r="D99" l="1"/>
  <c r="E99"/>
  <c r="F100"/>
  <c r="C100"/>
  <c r="G100" l="1"/>
  <c r="H100" s="1"/>
  <c r="I100"/>
  <c r="J100"/>
  <c r="L100"/>
  <c r="M100" s="1"/>
  <c r="E100"/>
  <c r="D100"/>
  <c r="F101" s="1"/>
  <c r="J101" l="1"/>
  <c r="L101"/>
  <c r="M101" s="1"/>
  <c r="G101"/>
  <c r="H101" s="1"/>
  <c r="I101"/>
  <c r="C101"/>
  <c r="D101" l="1"/>
  <c r="E101"/>
  <c r="F102"/>
  <c r="C102"/>
  <c r="G102" l="1"/>
  <c r="H102" s="1"/>
  <c r="I102"/>
  <c r="J102"/>
  <c r="L102"/>
  <c r="M102" s="1"/>
  <c r="E102"/>
  <c r="D102"/>
  <c r="F103" s="1"/>
  <c r="J103" l="1"/>
  <c r="L103"/>
  <c r="M103" s="1"/>
  <c r="G103"/>
  <c r="H103" s="1"/>
  <c r="I103"/>
  <c r="C103"/>
  <c r="D103" l="1"/>
  <c r="E103"/>
  <c r="F104"/>
  <c r="C104"/>
  <c r="G104" l="1"/>
  <c r="H104" s="1"/>
  <c r="I104"/>
  <c r="J104"/>
  <c r="L104"/>
  <c r="M104" s="1"/>
  <c r="E104"/>
  <c r="D104"/>
  <c r="F105"/>
  <c r="C105"/>
  <c r="G105" l="1"/>
  <c r="H105" s="1"/>
  <c r="I105"/>
  <c r="J105"/>
  <c r="L105"/>
  <c r="M105" s="1"/>
  <c r="E105"/>
  <c r="F106"/>
  <c r="D105"/>
  <c r="C106"/>
  <c r="D106" l="1"/>
  <c r="E106"/>
  <c r="F107"/>
  <c r="C107"/>
  <c r="J106"/>
  <c r="L106"/>
  <c r="M106" s="1"/>
  <c r="G106"/>
  <c r="H106" s="1"/>
  <c r="I106"/>
  <c r="G107" l="1"/>
  <c r="H107" s="1"/>
  <c r="I107"/>
  <c r="J107"/>
  <c r="L107"/>
  <c r="M107" s="1"/>
  <c r="E107"/>
  <c r="D107"/>
  <c r="F108" s="1"/>
  <c r="J108" l="1"/>
  <c r="L108"/>
  <c r="M108" s="1"/>
  <c r="G108"/>
  <c r="H108" s="1"/>
  <c r="I108"/>
  <c r="C108"/>
  <c r="D108" l="1"/>
  <c r="E108"/>
  <c r="F109"/>
  <c r="C109"/>
  <c r="G109" l="1"/>
  <c r="H109" s="1"/>
  <c r="I109"/>
  <c r="J109"/>
  <c r="L109"/>
  <c r="M109" s="1"/>
  <c r="E109"/>
  <c r="D109"/>
  <c r="F110" s="1"/>
  <c r="J110" l="1"/>
  <c r="L110"/>
  <c r="M110" s="1"/>
  <c r="G110"/>
  <c r="H110" s="1"/>
  <c r="I110"/>
  <c r="C110"/>
  <c r="D110" l="1"/>
  <c r="E110"/>
  <c r="F111"/>
  <c r="C111"/>
  <c r="G111" l="1"/>
  <c r="H111" s="1"/>
  <c r="I111"/>
  <c r="J111"/>
  <c r="L111"/>
  <c r="M111" s="1"/>
  <c r="E111"/>
  <c r="D111"/>
  <c r="F112" s="1"/>
  <c r="J112" l="1"/>
  <c r="L112"/>
  <c r="M112" s="1"/>
  <c r="G112"/>
  <c r="H112" s="1"/>
  <c r="I112"/>
  <c r="C112"/>
  <c r="D112" l="1"/>
  <c r="E112"/>
  <c r="F113"/>
  <c r="C113"/>
  <c r="G113" l="1"/>
  <c r="H113" s="1"/>
  <c r="I113"/>
  <c r="J113"/>
  <c r="L113"/>
  <c r="M113" s="1"/>
  <c r="E113"/>
  <c r="D113"/>
  <c r="F114" s="1"/>
  <c r="J114" l="1"/>
  <c r="L114"/>
  <c r="M114" s="1"/>
  <c r="G114"/>
  <c r="H114" s="1"/>
  <c r="I114"/>
  <c r="C114"/>
  <c r="D114" l="1"/>
  <c r="E114"/>
  <c r="F115"/>
  <c r="C115"/>
  <c r="G115" l="1"/>
  <c r="H115" s="1"/>
  <c r="I115"/>
  <c r="J115"/>
  <c r="L115"/>
  <c r="M115" s="1"/>
  <c r="E115"/>
  <c r="D115"/>
  <c r="F116" s="1"/>
  <c r="J116" l="1"/>
  <c r="L116"/>
  <c r="M116" s="1"/>
  <c r="G116"/>
  <c r="H116" s="1"/>
  <c r="I116"/>
  <c r="C116"/>
  <c r="D116" l="1"/>
  <c r="E116"/>
  <c r="F117"/>
  <c r="C117"/>
  <c r="G117" l="1"/>
  <c r="H117" s="1"/>
  <c r="I117"/>
  <c r="J117"/>
  <c r="L117"/>
  <c r="M117" s="1"/>
  <c r="E117"/>
  <c r="D117"/>
  <c r="F118" s="1"/>
  <c r="J118" l="1"/>
  <c r="L118"/>
  <c r="M118" s="1"/>
  <c r="G118"/>
  <c r="H118" s="1"/>
  <c r="I118"/>
  <c r="C118"/>
  <c r="D118" l="1"/>
  <c r="E118"/>
  <c r="F119"/>
  <c r="C119"/>
  <c r="G119" l="1"/>
  <c r="H119" s="1"/>
  <c r="I119"/>
  <c r="J119"/>
  <c r="L119"/>
  <c r="M119" s="1"/>
  <c r="E119"/>
  <c r="D119"/>
  <c r="F120" s="1"/>
  <c r="J120" l="1"/>
  <c r="L120"/>
  <c r="M120" s="1"/>
  <c r="G120"/>
  <c r="H120" s="1"/>
  <c r="I120"/>
  <c r="C120"/>
  <c r="D120" l="1"/>
  <c r="E120"/>
  <c r="F121"/>
  <c r="C121"/>
  <c r="G121" l="1"/>
  <c r="H121" s="1"/>
  <c r="I121"/>
  <c r="J121"/>
  <c r="L121"/>
  <c r="M121" s="1"/>
  <c r="E121"/>
  <c r="D121"/>
  <c r="F122" s="1"/>
  <c r="J122" l="1"/>
  <c r="L122"/>
  <c r="M122" s="1"/>
  <c r="G122"/>
  <c r="H122" s="1"/>
  <c r="I122"/>
  <c r="C122"/>
  <c r="D122" l="1"/>
  <c r="E122"/>
  <c r="F123"/>
  <c r="C123"/>
  <c r="G123" l="1"/>
  <c r="H123" s="1"/>
  <c r="I123"/>
  <c r="J123"/>
  <c r="L123"/>
  <c r="M123" s="1"/>
  <c r="E123"/>
  <c r="D123"/>
  <c r="F124" s="1"/>
  <c r="J124" l="1"/>
  <c r="L124"/>
  <c r="M124" s="1"/>
  <c r="G124"/>
  <c r="H124" s="1"/>
  <c r="I124"/>
  <c r="C124"/>
  <c r="D124" l="1"/>
  <c r="E124"/>
  <c r="F125"/>
  <c r="C125"/>
  <c r="G125" l="1"/>
  <c r="H125" s="1"/>
  <c r="I125"/>
  <c r="J125"/>
  <c r="L125"/>
  <c r="M125" s="1"/>
  <c r="E125"/>
  <c r="D125"/>
  <c r="F126" s="1"/>
  <c r="J126" l="1"/>
  <c r="L126"/>
  <c r="M126" s="1"/>
  <c r="G126"/>
  <c r="H126" s="1"/>
  <c r="I126"/>
  <c r="C126"/>
  <c r="D126" l="1"/>
  <c r="E126"/>
  <c r="F127"/>
  <c r="C127"/>
  <c r="G127" l="1"/>
  <c r="H127" s="1"/>
  <c r="I127"/>
  <c r="J127"/>
  <c r="L127"/>
  <c r="M127" s="1"/>
  <c r="E127"/>
  <c r="D127"/>
  <c r="F128" s="1"/>
  <c r="J128" l="1"/>
  <c r="L128"/>
  <c r="M128" s="1"/>
  <c r="G128"/>
  <c r="H128" s="1"/>
  <c r="I128"/>
  <c r="C128"/>
  <c r="D128" l="1"/>
  <c r="E128"/>
  <c r="F129"/>
  <c r="C129"/>
  <c r="G129" l="1"/>
  <c r="H129" s="1"/>
  <c r="I129"/>
  <c r="J129"/>
  <c r="L129"/>
  <c r="M129" s="1"/>
  <c r="E129"/>
  <c r="D129"/>
  <c r="F130" s="1"/>
  <c r="J130" l="1"/>
  <c r="L130"/>
  <c r="M130" s="1"/>
  <c r="G130"/>
  <c r="H130" s="1"/>
  <c r="I130"/>
  <c r="C130"/>
  <c r="D130" l="1"/>
  <c r="E130"/>
  <c r="F131"/>
  <c r="C131"/>
  <c r="G131" l="1"/>
  <c r="H131" s="1"/>
  <c r="I131"/>
  <c r="J131"/>
  <c r="L131"/>
  <c r="M131" s="1"/>
  <c r="E131"/>
  <c r="D131"/>
  <c r="F132" s="1"/>
  <c r="J132" l="1"/>
  <c r="L132"/>
  <c r="M132" s="1"/>
  <c r="G132"/>
  <c r="H132" s="1"/>
  <c r="I132"/>
  <c r="C132"/>
  <c r="D132" l="1"/>
  <c r="E132"/>
  <c r="F133"/>
  <c r="C133"/>
  <c r="G133" l="1"/>
  <c r="H133" s="1"/>
  <c r="I133"/>
  <c r="J133"/>
  <c r="L133"/>
  <c r="M133" s="1"/>
  <c r="E133"/>
  <c r="D133"/>
  <c r="F134" s="1"/>
  <c r="J134" l="1"/>
  <c r="L134"/>
  <c r="M134" s="1"/>
  <c r="G134"/>
  <c r="H134" s="1"/>
  <c r="I134"/>
  <c r="C134"/>
  <c r="D134" l="1"/>
  <c r="E134"/>
  <c r="F135"/>
  <c r="C135"/>
  <c r="G135" l="1"/>
  <c r="H135" s="1"/>
  <c r="I135"/>
  <c r="J135"/>
  <c r="L135"/>
  <c r="M135" s="1"/>
  <c r="E135"/>
  <c r="D135"/>
  <c r="F136" s="1"/>
  <c r="J136" l="1"/>
  <c r="L136"/>
  <c r="M136" s="1"/>
  <c r="G136"/>
  <c r="H136" s="1"/>
  <c r="I136"/>
  <c r="C136"/>
  <c r="D136" l="1"/>
  <c r="E136"/>
  <c r="F137"/>
  <c r="C137"/>
  <c r="G137" l="1"/>
  <c r="H137" s="1"/>
  <c r="I137"/>
  <c r="J137"/>
  <c r="L137"/>
  <c r="M137" s="1"/>
  <c r="E137"/>
  <c r="D137"/>
  <c r="F138" s="1"/>
  <c r="J138" l="1"/>
  <c r="L138"/>
  <c r="M138" s="1"/>
  <c r="G138"/>
  <c r="H138" s="1"/>
  <c r="I138"/>
  <c r="C138"/>
  <c r="D138" l="1"/>
  <c r="E138"/>
  <c r="F139"/>
  <c r="C139"/>
  <c r="G139" l="1"/>
  <c r="H139" s="1"/>
  <c r="I139"/>
  <c r="J139"/>
  <c r="L139"/>
  <c r="M139" s="1"/>
  <c r="E139"/>
  <c r="D139"/>
  <c r="F140" s="1"/>
  <c r="J140" l="1"/>
  <c r="L140"/>
  <c r="M140" s="1"/>
  <c r="G140"/>
  <c r="H140" s="1"/>
  <c r="I140"/>
  <c r="C140"/>
  <c r="D140" l="1"/>
  <c r="E140"/>
  <c r="F141"/>
  <c r="C141"/>
  <c r="G141" l="1"/>
  <c r="H141" s="1"/>
  <c r="I141"/>
  <c r="J141"/>
  <c r="L141"/>
  <c r="M141" s="1"/>
  <c r="E141"/>
  <c r="D141"/>
  <c r="F142" s="1"/>
  <c r="J142" l="1"/>
  <c r="L142"/>
  <c r="M142" s="1"/>
  <c r="G142"/>
  <c r="H142" s="1"/>
  <c r="I142"/>
  <c r="C142"/>
  <c r="D142" l="1"/>
  <c r="E142"/>
  <c r="F143"/>
  <c r="C143"/>
  <c r="G143" l="1"/>
  <c r="H143" s="1"/>
  <c r="I143"/>
  <c r="J143"/>
  <c r="L143"/>
  <c r="M143" s="1"/>
  <c r="E143"/>
  <c r="D143"/>
  <c r="F144" s="1"/>
  <c r="J144" l="1"/>
  <c r="L144"/>
  <c r="M144" s="1"/>
  <c r="G144"/>
  <c r="H144" s="1"/>
  <c r="I144"/>
  <c r="C144"/>
  <c r="D144" l="1"/>
  <c r="E144"/>
  <c r="F145"/>
  <c r="C145"/>
  <c r="G145" l="1"/>
  <c r="H145" s="1"/>
  <c r="I145"/>
  <c r="J145"/>
  <c r="L145"/>
  <c r="M145" s="1"/>
  <c r="E145"/>
  <c r="D145"/>
  <c r="F146" s="1"/>
  <c r="J146" l="1"/>
  <c r="L146"/>
  <c r="M146" s="1"/>
  <c r="G146"/>
  <c r="H146" s="1"/>
  <c r="I146"/>
  <c r="C146"/>
  <c r="D146" l="1"/>
  <c r="E146"/>
  <c r="F147"/>
  <c r="C147"/>
  <c r="G147" l="1"/>
  <c r="H147" s="1"/>
  <c r="I147"/>
  <c r="J147"/>
  <c r="L147"/>
  <c r="M147" s="1"/>
  <c r="E147"/>
  <c r="D147"/>
  <c r="F148" s="1"/>
  <c r="J148" l="1"/>
  <c r="L148"/>
  <c r="M148" s="1"/>
  <c r="G148"/>
  <c r="H148" s="1"/>
  <c r="I148"/>
  <c r="C148"/>
  <c r="D148" l="1"/>
  <c r="E148"/>
  <c r="F149"/>
  <c r="C149"/>
  <c r="G149" l="1"/>
  <c r="H149" s="1"/>
  <c r="I149"/>
  <c r="J149"/>
  <c r="L149"/>
  <c r="M149" s="1"/>
  <c r="E149"/>
  <c r="D149"/>
  <c r="F150" s="1"/>
  <c r="J150" l="1"/>
  <c r="L150"/>
  <c r="M150" s="1"/>
  <c r="G150"/>
  <c r="H150" s="1"/>
  <c r="I150"/>
  <c r="C150"/>
  <c r="D150" l="1"/>
  <c r="E150"/>
  <c r="F151"/>
  <c r="C151"/>
  <c r="G151" l="1"/>
  <c r="H151" s="1"/>
  <c r="I151"/>
  <c r="J151"/>
  <c r="L151"/>
  <c r="M151" s="1"/>
  <c r="E151"/>
  <c r="D151"/>
  <c r="F152" s="1"/>
  <c r="J152" l="1"/>
  <c r="L152"/>
  <c r="M152" s="1"/>
  <c r="G152"/>
  <c r="H152" s="1"/>
  <c r="I152"/>
  <c r="C152"/>
  <c r="D152" l="1"/>
  <c r="E152"/>
  <c r="F153"/>
  <c r="C153"/>
  <c r="G153" l="1"/>
  <c r="H153" s="1"/>
  <c r="I153"/>
  <c r="J153"/>
  <c r="L153"/>
  <c r="M153" s="1"/>
  <c r="E153"/>
  <c r="D153"/>
  <c r="F154" s="1"/>
  <c r="J154" l="1"/>
  <c r="L154"/>
  <c r="M154" s="1"/>
  <c r="G154"/>
  <c r="H154" s="1"/>
  <c r="I154"/>
  <c r="C154"/>
  <c r="D154" l="1"/>
  <c r="E154"/>
  <c r="F155"/>
  <c r="C155"/>
  <c r="G155" l="1"/>
  <c r="H155" s="1"/>
  <c r="I155"/>
  <c r="J155"/>
  <c r="L155"/>
  <c r="M155" s="1"/>
  <c r="E155"/>
  <c r="D155"/>
  <c r="F156" s="1"/>
  <c r="J156" l="1"/>
  <c r="L156"/>
  <c r="M156" s="1"/>
  <c r="G156"/>
  <c r="H156" s="1"/>
  <c r="I156"/>
  <c r="C156"/>
  <c r="D156" l="1"/>
  <c r="E156"/>
  <c r="F157"/>
  <c r="C157"/>
  <c r="G157" l="1"/>
  <c r="H157" s="1"/>
  <c r="I157"/>
  <c r="J157"/>
  <c r="L157"/>
  <c r="M157" s="1"/>
  <c r="E157"/>
  <c r="D157"/>
  <c r="F158" s="1"/>
  <c r="J158" l="1"/>
  <c r="L158"/>
  <c r="M158" s="1"/>
  <c r="G158"/>
  <c r="H158" s="1"/>
  <c r="I158"/>
  <c r="C158"/>
  <c r="D158" l="1"/>
  <c r="E158"/>
  <c r="F159"/>
  <c r="C159"/>
  <c r="G159" l="1"/>
  <c r="H159" s="1"/>
  <c r="I159"/>
  <c r="J159"/>
  <c r="L159"/>
  <c r="M159" s="1"/>
  <c r="E159"/>
  <c r="D159"/>
  <c r="F160" s="1"/>
  <c r="J160" l="1"/>
  <c r="L160"/>
  <c r="M160" s="1"/>
  <c r="G160"/>
  <c r="H160" s="1"/>
  <c r="I160"/>
  <c r="C160"/>
  <c r="D160" l="1"/>
  <c r="E160"/>
  <c r="F161"/>
  <c r="C161"/>
  <c r="G161" l="1"/>
  <c r="H161" s="1"/>
  <c r="I161"/>
  <c r="J161"/>
  <c r="L161"/>
  <c r="M161" s="1"/>
  <c r="E161"/>
  <c r="D161"/>
  <c r="F162" s="1"/>
  <c r="J162" l="1"/>
  <c r="L162"/>
  <c r="M162" s="1"/>
  <c r="G162"/>
  <c r="H162" s="1"/>
  <c r="I162"/>
  <c r="C162"/>
  <c r="D162" l="1"/>
  <c r="E162"/>
  <c r="F163"/>
  <c r="C163"/>
  <c r="G163" l="1"/>
  <c r="H163" s="1"/>
  <c r="I163"/>
  <c r="J163"/>
  <c r="L163"/>
  <c r="M163" s="1"/>
  <c r="E163"/>
  <c r="D163"/>
  <c r="F164" s="1"/>
  <c r="J164" l="1"/>
  <c r="L164"/>
  <c r="M164" s="1"/>
  <c r="G164"/>
  <c r="H164" s="1"/>
  <c r="I164"/>
  <c r="C164"/>
  <c r="D164" l="1"/>
  <c r="E164"/>
  <c r="F165"/>
  <c r="C165"/>
  <c r="G165" l="1"/>
  <c r="H165" s="1"/>
  <c r="I165"/>
  <c r="J165"/>
  <c r="L165"/>
  <c r="M165" s="1"/>
  <c r="E165"/>
  <c r="D165"/>
  <c r="F166" s="1"/>
  <c r="J166" l="1"/>
  <c r="L166"/>
  <c r="M166" s="1"/>
  <c r="G166"/>
  <c r="H166" s="1"/>
  <c r="I166"/>
  <c r="C166"/>
  <c r="D166" l="1"/>
  <c r="E166"/>
  <c r="F167"/>
  <c r="C167"/>
  <c r="G167" l="1"/>
  <c r="H167" s="1"/>
  <c r="I167"/>
  <c r="J167"/>
  <c r="L167"/>
  <c r="M167" s="1"/>
  <c r="E167"/>
  <c r="D167"/>
  <c r="F168" s="1"/>
  <c r="J168" l="1"/>
  <c r="L168"/>
  <c r="M168" s="1"/>
  <c r="G168"/>
  <c r="H168" s="1"/>
  <c r="I168"/>
  <c r="C168"/>
  <c r="D168" l="1"/>
  <c r="E168"/>
  <c r="F169"/>
  <c r="C169"/>
  <c r="G169" l="1"/>
  <c r="H169" s="1"/>
  <c r="I169"/>
  <c r="J169"/>
  <c r="L169"/>
  <c r="M169" s="1"/>
  <c r="E169"/>
  <c r="D169"/>
  <c r="F170" s="1"/>
  <c r="J170" l="1"/>
  <c r="L170"/>
  <c r="M170" s="1"/>
  <c r="G170"/>
  <c r="H170" s="1"/>
  <c r="I170"/>
  <c r="C170"/>
  <c r="D170" l="1"/>
  <c r="E170"/>
  <c r="F171"/>
  <c r="C171"/>
  <c r="G171" l="1"/>
  <c r="H171" s="1"/>
  <c r="I171"/>
  <c r="J171"/>
  <c r="L171"/>
  <c r="M171" s="1"/>
  <c r="E171"/>
  <c r="D171"/>
  <c r="F172" s="1"/>
  <c r="J172" l="1"/>
  <c r="L172"/>
  <c r="M172" s="1"/>
  <c r="G172"/>
  <c r="H172" s="1"/>
  <c r="I172"/>
  <c r="C172"/>
  <c r="D172" l="1"/>
  <c r="E172"/>
  <c r="F173"/>
  <c r="C173"/>
  <c r="G173" l="1"/>
  <c r="H173" s="1"/>
  <c r="I173"/>
  <c r="J173"/>
  <c r="L173"/>
  <c r="M173" s="1"/>
  <c r="E173"/>
  <c r="D173"/>
  <c r="F174" s="1"/>
  <c r="D6" i="11"/>
  <c r="C7"/>
  <c r="D5" s="1"/>
  <c r="D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174" i="12" l="1"/>
  <c r="L174"/>
  <c r="M174" s="1"/>
  <c r="G174"/>
  <c r="H174" s="1"/>
  <c r="I174"/>
  <c r="C174"/>
  <c r="D4" i="11"/>
  <c r="D174" i="12" l="1"/>
  <c r="E174"/>
  <c r="F175"/>
  <c r="C175"/>
  <c r="C8" i="11"/>
  <c r="E8"/>
  <c r="G175" i="12" l="1"/>
  <c r="H175" s="1"/>
  <c r="I175"/>
  <c r="J175"/>
  <c r="L175"/>
  <c r="M175" s="1"/>
  <c r="E175"/>
  <c r="D175"/>
  <c r="F176" s="1"/>
  <c r="D8" i="11"/>
  <c r="E9"/>
  <c r="C9"/>
  <c r="I8"/>
  <c r="K8"/>
  <c r="F8"/>
  <c r="H8"/>
  <c r="J176" i="12" l="1"/>
  <c r="L176"/>
  <c r="M176" s="1"/>
  <c r="G176"/>
  <c r="H176" s="1"/>
  <c r="I176"/>
  <c r="C176"/>
  <c r="D9" i="11"/>
  <c r="C10"/>
  <c r="E10"/>
  <c r="G8"/>
  <c r="F9"/>
  <c r="G9" s="1"/>
  <c r="H9"/>
  <c r="I9"/>
  <c r="K9"/>
  <c r="L9" s="1"/>
  <c r="D176" i="12" l="1"/>
  <c r="E176"/>
  <c r="F177"/>
  <c r="C177"/>
  <c r="F10" i="11"/>
  <c r="H10"/>
  <c r="I10"/>
  <c r="K10"/>
  <c r="L10" s="1"/>
  <c r="D10"/>
  <c r="C11"/>
  <c r="E11"/>
  <c r="G177" i="12" l="1"/>
  <c r="H177" s="1"/>
  <c r="I177"/>
  <c r="J177"/>
  <c r="L177"/>
  <c r="M177" s="1"/>
  <c r="E177"/>
  <c r="D177"/>
  <c r="F178" s="1"/>
  <c r="F11" i="11"/>
  <c r="G11" s="1"/>
  <c r="H11"/>
  <c r="I11"/>
  <c r="K11"/>
  <c r="L11" s="1"/>
  <c r="D11"/>
  <c r="E12"/>
  <c r="C12"/>
  <c r="G10"/>
  <c r="J178" i="12" l="1"/>
  <c r="L178"/>
  <c r="M178" s="1"/>
  <c r="G178"/>
  <c r="H178" s="1"/>
  <c r="I178"/>
  <c r="C178"/>
  <c r="D12" i="11"/>
  <c r="E13"/>
  <c r="C13"/>
  <c r="F12"/>
  <c r="H12"/>
  <c r="I12"/>
  <c r="K12"/>
  <c r="L12" s="1"/>
  <c r="D178" i="12" l="1"/>
  <c r="E178"/>
  <c r="F179"/>
  <c r="C179"/>
  <c r="G12" i="11"/>
  <c r="F13"/>
  <c r="G13" s="1"/>
  <c r="H13"/>
  <c r="I13"/>
  <c r="K13"/>
  <c r="L13" s="1"/>
  <c r="D13"/>
  <c r="E14"/>
  <c r="C14"/>
  <c r="G179" i="12" l="1"/>
  <c r="H179" s="1"/>
  <c r="I179"/>
  <c r="J179"/>
  <c r="L179"/>
  <c r="M179" s="1"/>
  <c r="E179"/>
  <c r="D179"/>
  <c r="F180" s="1"/>
  <c r="D14" i="11"/>
  <c r="E15"/>
  <c r="C15"/>
  <c r="F14"/>
  <c r="G14" s="1"/>
  <c r="H14"/>
  <c r="I14"/>
  <c r="K14"/>
  <c r="L14" s="1"/>
  <c r="J180" i="12" l="1"/>
  <c r="L180"/>
  <c r="M180" s="1"/>
  <c r="G180"/>
  <c r="H180" s="1"/>
  <c r="I180"/>
  <c r="C180"/>
  <c r="F15" i="11"/>
  <c r="H15"/>
  <c r="I15"/>
  <c r="K15"/>
  <c r="L15" s="1"/>
  <c r="D15"/>
  <c r="E16"/>
  <c r="C16"/>
  <c r="D180" i="12" l="1"/>
  <c r="E180"/>
  <c r="F181"/>
  <c r="C181"/>
  <c r="D16" i="11"/>
  <c r="E17"/>
  <c r="C17"/>
  <c r="F16"/>
  <c r="G16" s="1"/>
  <c r="H16"/>
  <c r="I16"/>
  <c r="K16"/>
  <c r="L16" s="1"/>
  <c r="G15"/>
  <c r="G181" i="12" l="1"/>
  <c r="H181" s="1"/>
  <c r="I181"/>
  <c r="J181"/>
  <c r="L181"/>
  <c r="M181" s="1"/>
  <c r="E181"/>
  <c r="D181"/>
  <c r="F182" s="1"/>
  <c r="D17" i="11"/>
  <c r="E18"/>
  <c r="C18"/>
  <c r="F17"/>
  <c r="G17" s="1"/>
  <c r="H17"/>
  <c r="I17"/>
  <c r="K17"/>
  <c r="L17" s="1"/>
  <c r="J182" i="12" l="1"/>
  <c r="L182"/>
  <c r="M182" s="1"/>
  <c r="G182"/>
  <c r="H182" s="1"/>
  <c r="I182"/>
  <c r="C182"/>
  <c r="D18" i="11"/>
  <c r="E19"/>
  <c r="C19"/>
  <c r="F18"/>
  <c r="G18" s="1"/>
  <c r="H18"/>
  <c r="I18"/>
  <c r="K18"/>
  <c r="L18" s="1"/>
  <c r="D182" i="12" l="1"/>
  <c r="E182"/>
  <c r="F183"/>
  <c r="C183"/>
  <c r="D19" i="11"/>
  <c r="E20"/>
  <c r="C20"/>
  <c r="F19"/>
  <c r="G19" s="1"/>
  <c r="H19"/>
  <c r="I19"/>
  <c r="K19"/>
  <c r="L19" s="1"/>
  <c r="G183" i="12" l="1"/>
  <c r="H183" s="1"/>
  <c r="I183"/>
  <c r="J183"/>
  <c r="L183"/>
  <c r="M183" s="1"/>
  <c r="E183"/>
  <c r="D183"/>
  <c r="F184" s="1"/>
  <c r="D20" i="11"/>
  <c r="E21"/>
  <c r="C21"/>
  <c r="F20"/>
  <c r="G20" s="1"/>
  <c r="H20"/>
  <c r="I20"/>
  <c r="K20"/>
  <c r="L20" s="1"/>
  <c r="J184" i="12" l="1"/>
  <c r="L184"/>
  <c r="M184" s="1"/>
  <c r="G184"/>
  <c r="H184" s="1"/>
  <c r="I184"/>
  <c r="C184"/>
  <c r="D21" i="11"/>
  <c r="E22"/>
  <c r="C22"/>
  <c r="F21"/>
  <c r="G21" s="1"/>
  <c r="H21"/>
  <c r="I21"/>
  <c r="K21"/>
  <c r="L21" s="1"/>
  <c r="D184" i="12" l="1"/>
  <c r="E184"/>
  <c r="F185"/>
  <c r="C185"/>
  <c r="D22" i="11"/>
  <c r="E23"/>
  <c r="C23"/>
  <c r="F22"/>
  <c r="G22" s="1"/>
  <c r="H22"/>
  <c r="I22"/>
  <c r="K22"/>
  <c r="L22" s="1"/>
  <c r="G185" i="12" l="1"/>
  <c r="H185" s="1"/>
  <c r="I185"/>
  <c r="J185"/>
  <c r="L185"/>
  <c r="M185" s="1"/>
  <c r="E185"/>
  <c r="D185"/>
  <c r="F186" s="1"/>
  <c r="D23" i="11"/>
  <c r="E24"/>
  <c r="C24"/>
  <c r="F23"/>
  <c r="G23" s="1"/>
  <c r="H23"/>
  <c r="I23"/>
  <c r="K23"/>
  <c r="L23" s="1"/>
  <c r="J186" i="12" l="1"/>
  <c r="L186"/>
  <c r="M186" s="1"/>
  <c r="G186"/>
  <c r="H186" s="1"/>
  <c r="I186"/>
  <c r="C186"/>
  <c r="D24" i="11"/>
  <c r="E25"/>
  <c r="C25"/>
  <c r="F24"/>
  <c r="G24" s="1"/>
  <c r="H24"/>
  <c r="I24"/>
  <c r="K24"/>
  <c r="L24" s="1"/>
  <c r="D186" i="12" l="1"/>
  <c r="E186"/>
  <c r="F187"/>
  <c r="C187"/>
  <c r="D25" i="11"/>
  <c r="E26"/>
  <c r="C26"/>
  <c r="F25"/>
  <c r="G25" s="1"/>
  <c r="H25"/>
  <c r="I25"/>
  <c r="K25"/>
  <c r="L25" s="1"/>
  <c r="G187" i="12" l="1"/>
  <c r="H187" s="1"/>
  <c r="I187"/>
  <c r="J187"/>
  <c r="L187"/>
  <c r="M187" s="1"/>
  <c r="E187"/>
  <c r="D187"/>
  <c r="F188" s="1"/>
  <c r="D26" i="11"/>
  <c r="E27"/>
  <c r="C27"/>
  <c r="F26"/>
  <c r="G26" s="1"/>
  <c r="H26"/>
  <c r="I26"/>
  <c r="K26"/>
  <c r="L26" s="1"/>
  <c r="J188" i="12" l="1"/>
  <c r="L188"/>
  <c r="M188" s="1"/>
  <c r="G188"/>
  <c r="H188" s="1"/>
  <c r="I188"/>
  <c r="C188"/>
  <c r="D27" i="11"/>
  <c r="E28"/>
  <c r="C28"/>
  <c r="F27"/>
  <c r="G27" s="1"/>
  <c r="H27"/>
  <c r="I27"/>
  <c r="K27"/>
  <c r="L27" s="1"/>
  <c r="D188" i="12" l="1"/>
  <c r="E188"/>
  <c r="F189"/>
  <c r="C189"/>
  <c r="D28" i="11"/>
  <c r="E29"/>
  <c r="C29"/>
  <c r="F28"/>
  <c r="G28" s="1"/>
  <c r="H28"/>
  <c r="I28"/>
  <c r="K28"/>
  <c r="L28" s="1"/>
  <c r="G189" i="12" l="1"/>
  <c r="H189" s="1"/>
  <c r="I189"/>
  <c r="J189"/>
  <c r="L189"/>
  <c r="M189" s="1"/>
  <c r="E189"/>
  <c r="D189"/>
  <c r="F190" s="1"/>
  <c r="D29" i="11"/>
  <c r="E30"/>
  <c r="C30"/>
  <c r="F29"/>
  <c r="G29" s="1"/>
  <c r="H29"/>
  <c r="I29"/>
  <c r="K29"/>
  <c r="L29" s="1"/>
  <c r="J190" i="12" l="1"/>
  <c r="L190"/>
  <c r="M190" s="1"/>
  <c r="G190"/>
  <c r="H190" s="1"/>
  <c r="I190"/>
  <c r="C190"/>
  <c r="D30" i="11"/>
  <c r="E31"/>
  <c r="C31"/>
  <c r="F30"/>
  <c r="G30" s="1"/>
  <c r="H30"/>
  <c r="I30"/>
  <c r="K30"/>
  <c r="L30" s="1"/>
  <c r="D190" i="12" l="1"/>
  <c r="E190"/>
  <c r="F191"/>
  <c r="C191"/>
  <c r="D31" i="11"/>
  <c r="E32"/>
  <c r="C32"/>
  <c r="F31"/>
  <c r="G31" s="1"/>
  <c r="H31"/>
  <c r="I31"/>
  <c r="K31"/>
  <c r="L31" s="1"/>
  <c r="G191" i="12" l="1"/>
  <c r="H191" s="1"/>
  <c r="I191"/>
  <c r="J191"/>
  <c r="L191"/>
  <c r="M191" s="1"/>
  <c r="E191"/>
  <c r="D191"/>
  <c r="F192" s="1"/>
  <c r="D32" i="11"/>
  <c r="E33"/>
  <c r="C33"/>
  <c r="F32"/>
  <c r="G32" s="1"/>
  <c r="H32"/>
  <c r="I32"/>
  <c r="K32"/>
  <c r="L32" s="1"/>
  <c r="J192" i="12" l="1"/>
  <c r="L192"/>
  <c r="M192" s="1"/>
  <c r="G192"/>
  <c r="H192" s="1"/>
  <c r="I192"/>
  <c r="C192"/>
  <c r="D33" i="11"/>
  <c r="E34"/>
  <c r="C34"/>
  <c r="F33"/>
  <c r="G33" s="1"/>
  <c r="H33"/>
  <c r="I33"/>
  <c r="K33"/>
  <c r="L33" s="1"/>
  <c r="D192" i="12" l="1"/>
  <c r="E192"/>
  <c r="F193"/>
  <c r="C193"/>
  <c r="D34" i="11"/>
  <c r="E35"/>
  <c r="C35"/>
  <c r="F34"/>
  <c r="G34" s="1"/>
  <c r="H34"/>
  <c r="I34"/>
  <c r="K34"/>
  <c r="L34" s="1"/>
  <c r="G193" i="12" l="1"/>
  <c r="H193" s="1"/>
  <c r="I193"/>
  <c r="J193"/>
  <c r="L193"/>
  <c r="M193" s="1"/>
  <c r="E193"/>
  <c r="D193"/>
  <c r="F194" s="1"/>
  <c r="D35" i="11"/>
  <c r="E36"/>
  <c r="C36"/>
  <c r="F35"/>
  <c r="G35" s="1"/>
  <c r="H35"/>
  <c r="I35"/>
  <c r="K35"/>
  <c r="L35" s="1"/>
  <c r="J194" i="12" l="1"/>
  <c r="L194"/>
  <c r="M194" s="1"/>
  <c r="G194"/>
  <c r="H194" s="1"/>
  <c r="I194"/>
  <c r="C194"/>
  <c r="D36" i="11"/>
  <c r="E37"/>
  <c r="C37"/>
  <c r="F36"/>
  <c r="G36" s="1"/>
  <c r="H36"/>
  <c r="I36"/>
  <c r="K36"/>
  <c r="L36" s="1"/>
  <c r="D194" i="12" l="1"/>
  <c r="E194"/>
  <c r="F195"/>
  <c r="C195"/>
  <c r="D37" i="11"/>
  <c r="E38"/>
  <c r="C38"/>
  <c r="F37"/>
  <c r="G37" s="1"/>
  <c r="H37"/>
  <c r="I37"/>
  <c r="K37"/>
  <c r="L37" s="1"/>
  <c r="G195" i="12" l="1"/>
  <c r="H195" s="1"/>
  <c r="I195"/>
  <c r="J195"/>
  <c r="L195"/>
  <c r="M195" s="1"/>
  <c r="E195"/>
  <c r="D195"/>
  <c r="F196" s="1"/>
  <c r="D38" i="11"/>
  <c r="E39"/>
  <c r="C39"/>
  <c r="F38"/>
  <c r="G38" s="1"/>
  <c r="H38"/>
  <c r="I38"/>
  <c r="K38"/>
  <c r="L38" s="1"/>
  <c r="J196" i="12" l="1"/>
  <c r="L196"/>
  <c r="M196" s="1"/>
  <c r="G196"/>
  <c r="H196" s="1"/>
  <c r="I196"/>
  <c r="C196"/>
  <c r="D39" i="11"/>
  <c r="E40"/>
  <c r="C40"/>
  <c r="F39"/>
  <c r="G39" s="1"/>
  <c r="H39"/>
  <c r="I39"/>
  <c r="K39"/>
  <c r="L39" s="1"/>
  <c r="D196" i="12" l="1"/>
  <c r="E196"/>
  <c r="F197"/>
  <c r="C197"/>
  <c r="D40" i="11"/>
  <c r="E41"/>
  <c r="C41"/>
  <c r="F40"/>
  <c r="G40" s="1"/>
  <c r="H40"/>
  <c r="I40"/>
  <c r="K40"/>
  <c r="L40" s="1"/>
  <c r="G197" i="12" l="1"/>
  <c r="H197" s="1"/>
  <c r="I197"/>
  <c r="J197"/>
  <c r="L197"/>
  <c r="M197" s="1"/>
  <c r="E197"/>
  <c r="D197"/>
  <c r="F198" s="1"/>
  <c r="D41" i="11"/>
  <c r="E42"/>
  <c r="C42"/>
  <c r="F41"/>
  <c r="G41" s="1"/>
  <c r="H41"/>
  <c r="I41"/>
  <c r="K41"/>
  <c r="L41" s="1"/>
  <c r="J198" i="12" l="1"/>
  <c r="L198"/>
  <c r="M198" s="1"/>
  <c r="G198"/>
  <c r="H198" s="1"/>
  <c r="I198"/>
  <c r="C198"/>
  <c r="D42" i="11"/>
  <c r="E43"/>
  <c r="C43"/>
  <c r="F42"/>
  <c r="G42" s="1"/>
  <c r="H42"/>
  <c r="I42"/>
  <c r="K42"/>
  <c r="L42" s="1"/>
  <c r="D198" i="12" l="1"/>
  <c r="E198"/>
  <c r="F199"/>
  <c r="C199"/>
  <c r="D43" i="11"/>
  <c r="E44"/>
  <c r="C44"/>
  <c r="F43"/>
  <c r="G43" s="1"/>
  <c r="H43"/>
  <c r="I43"/>
  <c r="K43"/>
  <c r="L43" s="1"/>
  <c r="G199" i="12" l="1"/>
  <c r="H199" s="1"/>
  <c r="I199"/>
  <c r="J199"/>
  <c r="L199"/>
  <c r="M199" s="1"/>
  <c r="E199"/>
  <c r="D199"/>
  <c r="F200" s="1"/>
  <c r="D44" i="11"/>
  <c r="E45"/>
  <c r="C45"/>
  <c r="F44"/>
  <c r="G44" s="1"/>
  <c r="H44"/>
  <c r="I44"/>
  <c r="K44"/>
  <c r="L44" s="1"/>
  <c r="J200" i="12" l="1"/>
  <c r="L200"/>
  <c r="M200" s="1"/>
  <c r="G200"/>
  <c r="H200" s="1"/>
  <c r="I200"/>
  <c r="C200"/>
  <c r="D45" i="11"/>
  <c r="E46"/>
  <c r="C46"/>
  <c r="F45"/>
  <c r="G45" s="1"/>
  <c r="H45"/>
  <c r="I45"/>
  <c r="K45"/>
  <c r="L45" s="1"/>
  <c r="D200" i="12" l="1"/>
  <c r="E200"/>
  <c r="F201"/>
  <c r="C201"/>
  <c r="D46" i="11"/>
  <c r="E47"/>
  <c r="C47"/>
  <c r="F46"/>
  <c r="G46" s="1"/>
  <c r="H46"/>
  <c r="I46"/>
  <c r="K46"/>
  <c r="L46" s="1"/>
  <c r="G201" i="12" l="1"/>
  <c r="H201" s="1"/>
  <c r="I201"/>
  <c r="J201"/>
  <c r="L201"/>
  <c r="M201" s="1"/>
  <c r="E201"/>
  <c r="D201"/>
  <c r="F202" s="1"/>
  <c r="D47" i="11"/>
  <c r="E48"/>
  <c r="C48"/>
  <c r="F47"/>
  <c r="G47" s="1"/>
  <c r="H47"/>
  <c r="I47"/>
  <c r="K47"/>
  <c r="L47" s="1"/>
  <c r="J202" i="12" l="1"/>
  <c r="L202"/>
  <c r="M202" s="1"/>
  <c r="G202"/>
  <c r="H202" s="1"/>
  <c r="I202"/>
  <c r="C202"/>
  <c r="D48" i="11"/>
  <c r="E49"/>
  <c r="C49"/>
  <c r="F48"/>
  <c r="G48" s="1"/>
  <c r="H48"/>
  <c r="I48"/>
  <c r="K48"/>
  <c r="L48" s="1"/>
  <c r="D202" i="12" l="1"/>
  <c r="E202"/>
  <c r="F203"/>
  <c r="C203"/>
  <c r="D49" i="11"/>
  <c r="E50"/>
  <c r="C50"/>
  <c r="F49"/>
  <c r="G49" s="1"/>
  <c r="H49"/>
  <c r="I49"/>
  <c r="K49"/>
  <c r="L49" s="1"/>
  <c r="G203" i="12" l="1"/>
  <c r="H203" s="1"/>
  <c r="I203"/>
  <c r="J203"/>
  <c r="L203"/>
  <c r="M203" s="1"/>
  <c r="E203"/>
  <c r="D203"/>
  <c r="F204" s="1"/>
  <c r="D50" i="11"/>
  <c r="E51"/>
  <c r="C51"/>
  <c r="F50"/>
  <c r="G50" s="1"/>
  <c r="H50"/>
  <c r="I50"/>
  <c r="K50"/>
  <c r="L50" s="1"/>
  <c r="J204" i="12" l="1"/>
  <c r="L204"/>
  <c r="M204" s="1"/>
  <c r="G204"/>
  <c r="H204" s="1"/>
  <c r="I204"/>
  <c r="C204"/>
  <c r="D51" i="11"/>
  <c r="E52"/>
  <c r="C52"/>
  <c r="F51"/>
  <c r="G51" s="1"/>
  <c r="H51"/>
  <c r="I51"/>
  <c r="K51"/>
  <c r="L51" s="1"/>
  <c r="D204" i="12" l="1"/>
  <c r="E204"/>
  <c r="F205"/>
  <c r="C205"/>
  <c r="D52" i="11"/>
  <c r="E53"/>
  <c r="C53"/>
  <c r="F52"/>
  <c r="G52" s="1"/>
  <c r="H52"/>
  <c r="I52"/>
  <c r="K52"/>
  <c r="L52" s="1"/>
  <c r="G205" i="12" l="1"/>
  <c r="I205"/>
  <c r="C213" s="1"/>
  <c r="J205"/>
  <c r="C214" s="1"/>
  <c r="L205"/>
  <c r="M205" s="1"/>
  <c r="E205"/>
  <c r="D205"/>
  <c r="F206"/>
  <c r="D53" i="11"/>
  <c r="E54"/>
  <c r="C54"/>
  <c r="F53"/>
  <c r="G53" s="1"/>
  <c r="H53"/>
  <c r="I53"/>
  <c r="K53"/>
  <c r="L53" s="1"/>
  <c r="H205" i="12" l="1"/>
  <c r="C212"/>
  <c r="D54" i="11"/>
  <c r="E55"/>
  <c r="C55"/>
  <c r="F54"/>
  <c r="G54" s="1"/>
  <c r="H54"/>
  <c r="I54"/>
  <c r="K54"/>
  <c r="L54" s="1"/>
  <c r="C211" i="12" l="1"/>
  <c r="C210"/>
  <c r="G211" s="1"/>
  <c r="D55" i="11"/>
  <c r="E56"/>
  <c r="C56"/>
  <c r="I55"/>
  <c r="K55"/>
  <c r="L55" s="1"/>
  <c r="H55"/>
  <c r="F55"/>
  <c r="G55" s="1"/>
  <c r="E57" l="1"/>
  <c r="D56"/>
  <c r="C57"/>
  <c r="I56"/>
  <c r="K56"/>
  <c r="L56" s="1"/>
  <c r="F56"/>
  <c r="G56" s="1"/>
  <c r="H56"/>
  <c r="E58" l="1"/>
  <c r="D57"/>
  <c r="C58"/>
  <c r="I57"/>
  <c r="K57"/>
  <c r="L57" s="1"/>
  <c r="H57"/>
  <c r="F57"/>
  <c r="G57" s="1"/>
  <c r="E59" l="1"/>
  <c r="D58"/>
  <c r="C59"/>
  <c r="I58"/>
  <c r="K58"/>
  <c r="L58" s="1"/>
  <c r="F58"/>
  <c r="G58" s="1"/>
  <c r="H58"/>
  <c r="D59" l="1"/>
  <c r="E60"/>
  <c r="C60"/>
  <c r="I59"/>
  <c r="K59"/>
  <c r="L59" s="1"/>
  <c r="F59"/>
  <c r="G59" s="1"/>
  <c r="H59"/>
  <c r="E61" l="1"/>
  <c r="D60"/>
  <c r="C61"/>
  <c r="I60"/>
  <c r="K60"/>
  <c r="L60" s="1"/>
  <c r="F60"/>
  <c r="G60" s="1"/>
  <c r="H60"/>
  <c r="E62" l="1"/>
  <c r="D61"/>
  <c r="C62"/>
  <c r="I61"/>
  <c r="K61"/>
  <c r="L61" s="1"/>
  <c r="F61"/>
  <c r="G61" s="1"/>
  <c r="H61"/>
  <c r="E63" l="1"/>
  <c r="D62"/>
  <c r="C63"/>
  <c r="I62"/>
  <c r="K62"/>
  <c r="L62" s="1"/>
  <c r="F62"/>
  <c r="G62" s="1"/>
  <c r="H62"/>
  <c r="E64" l="1"/>
  <c r="D63"/>
  <c r="C64"/>
  <c r="I63"/>
  <c r="K63"/>
  <c r="L63" s="1"/>
  <c r="F63"/>
  <c r="G63" s="1"/>
  <c r="H63"/>
  <c r="E65" l="1"/>
  <c r="D64"/>
  <c r="C65"/>
  <c r="I64"/>
  <c r="K64"/>
  <c r="L64" s="1"/>
  <c r="F64"/>
  <c r="G64" s="1"/>
  <c r="H64"/>
  <c r="E66" l="1"/>
  <c r="D65"/>
  <c r="C66"/>
  <c r="I65"/>
  <c r="K65"/>
  <c r="L65" s="1"/>
  <c r="F65"/>
  <c r="G65" s="1"/>
  <c r="H65"/>
  <c r="E67" l="1"/>
  <c r="D66"/>
  <c r="C67"/>
  <c r="I66"/>
  <c r="K66"/>
  <c r="L66" s="1"/>
  <c r="F66"/>
  <c r="G66" s="1"/>
  <c r="H66"/>
  <c r="E68" l="1"/>
  <c r="D67"/>
  <c r="C68"/>
  <c r="I67"/>
  <c r="K67"/>
  <c r="L67" s="1"/>
  <c r="F67"/>
  <c r="G67" s="1"/>
  <c r="H67"/>
  <c r="E69" l="1"/>
  <c r="D68"/>
  <c r="C69"/>
  <c r="I68"/>
  <c r="K68"/>
  <c r="L68" s="1"/>
  <c r="F68"/>
  <c r="G68" s="1"/>
  <c r="H68"/>
  <c r="E70" l="1"/>
  <c r="D69"/>
  <c r="C70"/>
  <c r="I69"/>
  <c r="K69"/>
  <c r="L69" s="1"/>
  <c r="F69"/>
  <c r="G69" s="1"/>
  <c r="H69"/>
  <c r="E71" l="1"/>
  <c r="D70"/>
  <c r="C71"/>
  <c r="I70"/>
  <c r="K70"/>
  <c r="L70" s="1"/>
  <c r="F70"/>
  <c r="G70" s="1"/>
  <c r="H70"/>
  <c r="E72" l="1"/>
  <c r="D71"/>
  <c r="C72"/>
  <c r="I71"/>
  <c r="K71"/>
  <c r="L71" s="1"/>
  <c r="F71"/>
  <c r="G71" s="1"/>
  <c r="H71"/>
  <c r="E73" l="1"/>
  <c r="D72"/>
  <c r="C73"/>
  <c r="I72"/>
  <c r="K72"/>
  <c r="L72" s="1"/>
  <c r="F72"/>
  <c r="G72" s="1"/>
  <c r="H72"/>
  <c r="E74" l="1"/>
  <c r="D73"/>
  <c r="C74"/>
  <c r="I73"/>
  <c r="K73"/>
  <c r="L73" s="1"/>
  <c r="F73"/>
  <c r="G73" s="1"/>
  <c r="H73"/>
  <c r="E75" l="1"/>
  <c r="D74"/>
  <c r="C75"/>
  <c r="I74"/>
  <c r="K74"/>
  <c r="L74" s="1"/>
  <c r="F74"/>
  <c r="G74" s="1"/>
  <c r="H74"/>
  <c r="E76" l="1"/>
  <c r="D75"/>
  <c r="C76"/>
  <c r="I75"/>
  <c r="K75"/>
  <c r="L75" s="1"/>
  <c r="F75"/>
  <c r="G75" s="1"/>
  <c r="H75"/>
  <c r="E77" l="1"/>
  <c r="D76"/>
  <c r="C77"/>
  <c r="I76"/>
  <c r="K76"/>
  <c r="L76" s="1"/>
  <c r="F76"/>
  <c r="G76" s="1"/>
  <c r="H76"/>
  <c r="E78" l="1"/>
  <c r="D77"/>
  <c r="C78"/>
  <c r="I77"/>
  <c r="K77"/>
  <c r="L77" s="1"/>
  <c r="F77"/>
  <c r="G77" s="1"/>
  <c r="H77"/>
  <c r="E79" l="1"/>
  <c r="D78"/>
  <c r="C79"/>
  <c r="I78"/>
  <c r="K78"/>
  <c r="L78" s="1"/>
  <c r="F78"/>
  <c r="G78" s="1"/>
  <c r="H78"/>
  <c r="E80" l="1"/>
  <c r="D79"/>
  <c r="C80"/>
  <c r="I79"/>
  <c r="K79"/>
  <c r="L79" s="1"/>
  <c r="F79"/>
  <c r="G79" s="1"/>
  <c r="H79"/>
  <c r="E81" l="1"/>
  <c r="D80"/>
  <c r="C81"/>
  <c r="I80"/>
  <c r="K80"/>
  <c r="L80" s="1"/>
  <c r="F80"/>
  <c r="G80" s="1"/>
  <c r="H80"/>
  <c r="E82" l="1"/>
  <c r="D81"/>
  <c r="C82"/>
  <c r="I81"/>
  <c r="K81"/>
  <c r="L81" s="1"/>
  <c r="F81"/>
  <c r="G81" s="1"/>
  <c r="H81"/>
  <c r="E83" l="1"/>
  <c r="D82"/>
  <c r="C83"/>
  <c r="I82"/>
  <c r="K82"/>
  <c r="L82" s="1"/>
  <c r="F82"/>
  <c r="G82" s="1"/>
  <c r="H82"/>
  <c r="E84" l="1"/>
  <c r="D83"/>
  <c r="C84"/>
  <c r="I83"/>
  <c r="K83"/>
  <c r="L83" s="1"/>
  <c r="F83"/>
  <c r="G83" s="1"/>
  <c r="H83"/>
  <c r="E85" l="1"/>
  <c r="D84"/>
  <c r="C85"/>
  <c r="I84"/>
  <c r="K84"/>
  <c r="L84" s="1"/>
  <c r="F84"/>
  <c r="G84" s="1"/>
  <c r="H84"/>
  <c r="E86" l="1"/>
  <c r="D85"/>
  <c r="C86"/>
  <c r="I85"/>
  <c r="K85"/>
  <c r="L85" s="1"/>
  <c r="F85"/>
  <c r="G85" s="1"/>
  <c r="H85"/>
  <c r="E87" l="1"/>
  <c r="D86"/>
  <c r="C87"/>
  <c r="I86"/>
  <c r="K86"/>
  <c r="L86" s="1"/>
  <c r="F86"/>
  <c r="G86" s="1"/>
  <c r="H86"/>
  <c r="E88" l="1"/>
  <c r="D87"/>
  <c r="C88"/>
  <c r="I87"/>
  <c r="K87"/>
  <c r="L87" s="1"/>
  <c r="F87"/>
  <c r="G87" s="1"/>
  <c r="H87"/>
  <c r="E89" l="1"/>
  <c r="D88"/>
  <c r="C89"/>
  <c r="I88"/>
  <c r="K88"/>
  <c r="L88" s="1"/>
  <c r="F88"/>
  <c r="G88" s="1"/>
  <c r="H88"/>
  <c r="E90" l="1"/>
  <c r="D89"/>
  <c r="C90"/>
  <c r="I89"/>
  <c r="K89"/>
  <c r="L89" s="1"/>
  <c r="F89"/>
  <c r="G89" s="1"/>
  <c r="H89"/>
  <c r="E91" l="1"/>
  <c r="D90"/>
  <c r="C91"/>
  <c r="I90"/>
  <c r="K90"/>
  <c r="L90" s="1"/>
  <c r="F90"/>
  <c r="G90" s="1"/>
  <c r="H90"/>
  <c r="E92" l="1"/>
  <c r="D91"/>
  <c r="C92"/>
  <c r="I91"/>
  <c r="K91"/>
  <c r="L91" s="1"/>
  <c r="F91"/>
  <c r="G91" s="1"/>
  <c r="H91"/>
  <c r="E93" l="1"/>
  <c r="D92"/>
  <c r="C93"/>
  <c r="I92"/>
  <c r="K92"/>
  <c r="L92" s="1"/>
  <c r="F92"/>
  <c r="G92" s="1"/>
  <c r="H92"/>
  <c r="E94" l="1"/>
  <c r="D93"/>
  <c r="C94"/>
  <c r="I93"/>
  <c r="K93"/>
  <c r="L93" s="1"/>
  <c r="F93"/>
  <c r="G93" s="1"/>
  <c r="H93"/>
  <c r="E95" l="1"/>
  <c r="D94"/>
  <c r="C95"/>
  <c r="I94"/>
  <c r="K94"/>
  <c r="L94" s="1"/>
  <c r="F94"/>
  <c r="G94" s="1"/>
  <c r="H94"/>
  <c r="E96" l="1"/>
  <c r="D95"/>
  <c r="C96"/>
  <c r="I95"/>
  <c r="K95"/>
  <c r="L95" s="1"/>
  <c r="F95"/>
  <c r="G95" s="1"/>
  <c r="H95"/>
  <c r="E97" l="1"/>
  <c r="D96"/>
  <c r="C97"/>
  <c r="I96"/>
  <c r="K96"/>
  <c r="L96" s="1"/>
  <c r="F96"/>
  <c r="G96" s="1"/>
  <c r="H96"/>
  <c r="E98" l="1"/>
  <c r="D97"/>
  <c r="C98"/>
  <c r="I97"/>
  <c r="K97"/>
  <c r="L97" s="1"/>
  <c r="F97"/>
  <c r="G97" s="1"/>
  <c r="H97"/>
  <c r="E99" l="1"/>
  <c r="D98"/>
  <c r="C99"/>
  <c r="I98"/>
  <c r="K98"/>
  <c r="L98" s="1"/>
  <c r="F98"/>
  <c r="G98" s="1"/>
  <c r="H98"/>
  <c r="E100" l="1"/>
  <c r="D99"/>
  <c r="C100"/>
  <c r="I99"/>
  <c r="K99"/>
  <c r="L99" s="1"/>
  <c r="F99"/>
  <c r="G99" s="1"/>
  <c r="H99"/>
  <c r="E101" l="1"/>
  <c r="D100"/>
  <c r="C101"/>
  <c r="I100"/>
  <c r="K100"/>
  <c r="L100" s="1"/>
  <c r="F100"/>
  <c r="G100" s="1"/>
  <c r="H100"/>
  <c r="E102" l="1"/>
  <c r="D101"/>
  <c r="C102"/>
  <c r="I101"/>
  <c r="K101"/>
  <c r="L101" s="1"/>
  <c r="F101"/>
  <c r="G101" s="1"/>
  <c r="H101"/>
  <c r="E103" l="1"/>
  <c r="D102"/>
  <c r="C103"/>
  <c r="I102"/>
  <c r="K102"/>
  <c r="L102" s="1"/>
  <c r="F102"/>
  <c r="G102" s="1"/>
  <c r="H102"/>
  <c r="E104" l="1"/>
  <c r="D103"/>
  <c r="C104"/>
  <c r="I103"/>
  <c r="K103"/>
  <c r="L103" s="1"/>
  <c r="F103"/>
  <c r="G103" s="1"/>
  <c r="H103"/>
  <c r="E105" l="1"/>
  <c r="D104"/>
  <c r="C105"/>
  <c r="I104"/>
  <c r="K104"/>
  <c r="L104" s="1"/>
  <c r="F104"/>
  <c r="G104" s="1"/>
  <c r="H104"/>
  <c r="E106" l="1"/>
  <c r="D105"/>
  <c r="C106"/>
  <c r="I105"/>
  <c r="K105"/>
  <c r="L105" s="1"/>
  <c r="H105"/>
  <c r="F105"/>
  <c r="G105" s="1"/>
  <c r="E107" l="1"/>
  <c r="D106"/>
  <c r="C107"/>
  <c r="I106"/>
  <c r="K106"/>
  <c r="L106" s="1"/>
  <c r="F106"/>
  <c r="G106" s="1"/>
  <c r="H106"/>
  <c r="E108" l="1"/>
  <c r="D107"/>
  <c r="C108"/>
  <c r="I107"/>
  <c r="K107"/>
  <c r="L107" s="1"/>
  <c r="H107"/>
  <c r="F107"/>
  <c r="G107" s="1"/>
  <c r="D108" l="1"/>
  <c r="E109"/>
  <c r="C109"/>
  <c r="I108"/>
  <c r="F108"/>
  <c r="G108" s="1"/>
  <c r="H108"/>
  <c r="K108"/>
  <c r="L108" s="1"/>
  <c r="D109" l="1"/>
  <c r="E110"/>
  <c r="C110"/>
  <c r="F109"/>
  <c r="G109" s="1"/>
  <c r="H109"/>
  <c r="I109"/>
  <c r="K109"/>
  <c r="L109" s="1"/>
  <c r="D110" l="1"/>
  <c r="E111"/>
  <c r="C111"/>
  <c r="F110"/>
  <c r="G110" s="1"/>
  <c r="H110"/>
  <c r="I110"/>
  <c r="K110"/>
  <c r="L110" s="1"/>
  <c r="D111" l="1"/>
  <c r="E112"/>
  <c r="C112"/>
  <c r="F111"/>
  <c r="G111" s="1"/>
  <c r="H111"/>
  <c r="I111"/>
  <c r="K111"/>
  <c r="L111" s="1"/>
  <c r="D112" l="1"/>
  <c r="E113"/>
  <c r="C113"/>
  <c r="F112"/>
  <c r="G112" s="1"/>
  <c r="H112"/>
  <c r="I112"/>
  <c r="K112"/>
  <c r="L112" s="1"/>
  <c r="D113" l="1"/>
  <c r="E114"/>
  <c r="C114"/>
  <c r="F113"/>
  <c r="G113" s="1"/>
  <c r="H113"/>
  <c r="I113"/>
  <c r="K113"/>
  <c r="L113" s="1"/>
  <c r="D114" l="1"/>
  <c r="E115"/>
  <c r="C115"/>
  <c r="F114"/>
  <c r="G114" s="1"/>
  <c r="H114"/>
  <c r="I114"/>
  <c r="K114"/>
  <c r="L114" s="1"/>
  <c r="D115" l="1"/>
  <c r="E116"/>
  <c r="C116"/>
  <c r="F115"/>
  <c r="G115" s="1"/>
  <c r="H115"/>
  <c r="I115"/>
  <c r="K115"/>
  <c r="L115" s="1"/>
  <c r="D116" l="1"/>
  <c r="E117"/>
  <c r="C117"/>
  <c r="F116"/>
  <c r="G116" s="1"/>
  <c r="H116"/>
  <c r="I116"/>
  <c r="K116"/>
  <c r="L116" s="1"/>
  <c r="D117" l="1"/>
  <c r="E118"/>
  <c r="C118"/>
  <c r="F117"/>
  <c r="G117" s="1"/>
  <c r="H117"/>
  <c r="I117"/>
  <c r="K117"/>
  <c r="L117" s="1"/>
  <c r="D118" l="1"/>
  <c r="E119"/>
  <c r="C119"/>
  <c r="F118"/>
  <c r="G118" s="1"/>
  <c r="H118"/>
  <c r="I118"/>
  <c r="K118"/>
  <c r="L118" s="1"/>
  <c r="D119" l="1"/>
  <c r="E120"/>
  <c r="C120"/>
  <c r="F119"/>
  <c r="G119" s="1"/>
  <c r="H119"/>
  <c r="I119"/>
  <c r="K119"/>
  <c r="L119" s="1"/>
  <c r="D120" l="1"/>
  <c r="E121"/>
  <c r="C121"/>
  <c r="F120"/>
  <c r="G120" s="1"/>
  <c r="H120"/>
  <c r="I120"/>
  <c r="K120"/>
  <c r="L120" s="1"/>
  <c r="D121" l="1"/>
  <c r="E122"/>
  <c r="C122"/>
  <c r="F121"/>
  <c r="G121" s="1"/>
  <c r="H121"/>
  <c r="I121"/>
  <c r="K121"/>
  <c r="L121" s="1"/>
  <c r="D122" l="1"/>
  <c r="E123"/>
  <c r="C123"/>
  <c r="F122"/>
  <c r="G122" s="1"/>
  <c r="H122"/>
  <c r="I122"/>
  <c r="K122"/>
  <c r="L122" s="1"/>
  <c r="D123" l="1"/>
  <c r="E124"/>
  <c r="C124"/>
  <c r="F123"/>
  <c r="G123" s="1"/>
  <c r="H123"/>
  <c r="I123"/>
  <c r="K123"/>
  <c r="L123" s="1"/>
  <c r="D124" l="1"/>
  <c r="E125"/>
  <c r="C125"/>
  <c r="F124"/>
  <c r="G124" s="1"/>
  <c r="H124"/>
  <c r="I124"/>
  <c r="K124"/>
  <c r="L124" s="1"/>
  <c r="D125" l="1"/>
  <c r="E126"/>
  <c r="C126"/>
  <c r="F125"/>
  <c r="G125" s="1"/>
  <c r="H125"/>
  <c r="I125"/>
  <c r="K125"/>
  <c r="L125" s="1"/>
  <c r="D126" l="1"/>
  <c r="E127"/>
  <c r="C127"/>
  <c r="F126"/>
  <c r="G126" s="1"/>
  <c r="H126"/>
  <c r="I126"/>
  <c r="K126"/>
  <c r="L126" s="1"/>
  <c r="D127" l="1"/>
  <c r="E128"/>
  <c r="C128"/>
  <c r="F127"/>
  <c r="G127" s="1"/>
  <c r="H127"/>
  <c r="I127"/>
  <c r="K127"/>
  <c r="L127" s="1"/>
  <c r="D128" l="1"/>
  <c r="E129"/>
  <c r="C129"/>
  <c r="F128"/>
  <c r="G128" s="1"/>
  <c r="H128"/>
  <c r="I128"/>
  <c r="K128"/>
  <c r="L128" s="1"/>
  <c r="D129" l="1"/>
  <c r="E130"/>
  <c r="C130"/>
  <c r="F129"/>
  <c r="G129" s="1"/>
  <c r="H129"/>
  <c r="I129"/>
  <c r="K129"/>
  <c r="L129" s="1"/>
  <c r="D130" l="1"/>
  <c r="E131"/>
  <c r="C131"/>
  <c r="F130"/>
  <c r="G130" s="1"/>
  <c r="H130"/>
  <c r="I130"/>
  <c r="K130"/>
  <c r="L130" s="1"/>
  <c r="D131" l="1"/>
  <c r="E132"/>
  <c r="C132"/>
  <c r="F131"/>
  <c r="G131" s="1"/>
  <c r="H131"/>
  <c r="I131"/>
  <c r="K131"/>
  <c r="L131" s="1"/>
  <c r="D132" l="1"/>
  <c r="E133"/>
  <c r="C133"/>
  <c r="F132"/>
  <c r="G132" s="1"/>
  <c r="H132"/>
  <c r="I132"/>
  <c r="K132"/>
  <c r="L132" s="1"/>
  <c r="D133" l="1"/>
  <c r="E134"/>
  <c r="C134"/>
  <c r="F133"/>
  <c r="G133" s="1"/>
  <c r="H133"/>
  <c r="I133"/>
  <c r="K133"/>
  <c r="L133" s="1"/>
  <c r="D134" l="1"/>
  <c r="E135"/>
  <c r="C135"/>
  <c r="F134"/>
  <c r="G134" s="1"/>
  <c r="H134"/>
  <c r="I134"/>
  <c r="K134"/>
  <c r="L134" s="1"/>
  <c r="D135" l="1"/>
  <c r="E136"/>
  <c r="C136"/>
  <c r="F135"/>
  <c r="G135" s="1"/>
  <c r="H135"/>
  <c r="I135"/>
  <c r="K135"/>
  <c r="L135" s="1"/>
  <c r="D136" l="1"/>
  <c r="E137"/>
  <c r="C137"/>
  <c r="F136"/>
  <c r="G136" s="1"/>
  <c r="H136"/>
  <c r="I136"/>
  <c r="K136"/>
  <c r="L136" s="1"/>
  <c r="D137" l="1"/>
  <c r="E138"/>
  <c r="C138"/>
  <c r="F137"/>
  <c r="G137" s="1"/>
  <c r="H137"/>
  <c r="I137"/>
  <c r="K137"/>
  <c r="L137" s="1"/>
  <c r="D138" l="1"/>
  <c r="E139"/>
  <c r="C139"/>
  <c r="F138"/>
  <c r="G138" s="1"/>
  <c r="H138"/>
  <c r="I138"/>
  <c r="K138"/>
  <c r="L138" s="1"/>
  <c r="D139" l="1"/>
  <c r="E140"/>
  <c r="C140"/>
  <c r="F139"/>
  <c r="G139" s="1"/>
  <c r="H139"/>
  <c r="I139"/>
  <c r="K139"/>
  <c r="L139" s="1"/>
  <c r="D140" l="1"/>
  <c r="E141"/>
  <c r="C141"/>
  <c r="F140"/>
  <c r="G140" s="1"/>
  <c r="H140"/>
  <c r="I140"/>
  <c r="K140"/>
  <c r="L140" s="1"/>
  <c r="D141" l="1"/>
  <c r="E142"/>
  <c r="C142"/>
  <c r="F141"/>
  <c r="G141" s="1"/>
  <c r="H141"/>
  <c r="I141"/>
  <c r="K141"/>
  <c r="L141" s="1"/>
  <c r="D142" l="1"/>
  <c r="E143"/>
  <c r="C143"/>
  <c r="F142"/>
  <c r="G142" s="1"/>
  <c r="H142"/>
  <c r="I142"/>
  <c r="K142"/>
  <c r="L142" s="1"/>
  <c r="D143" l="1"/>
  <c r="E144"/>
  <c r="C144"/>
  <c r="F143"/>
  <c r="G143" s="1"/>
  <c r="H143"/>
  <c r="I143"/>
  <c r="K143"/>
  <c r="L143" s="1"/>
  <c r="D144" l="1"/>
  <c r="E145"/>
  <c r="C145"/>
  <c r="F144"/>
  <c r="G144" s="1"/>
  <c r="H144"/>
  <c r="I144"/>
  <c r="K144"/>
  <c r="L144" s="1"/>
  <c r="D145" l="1"/>
  <c r="E146"/>
  <c r="C146"/>
  <c r="F145"/>
  <c r="G145" s="1"/>
  <c r="H145"/>
  <c r="I145"/>
  <c r="K145"/>
  <c r="L145" s="1"/>
  <c r="D146" l="1"/>
  <c r="E147"/>
  <c r="C147"/>
  <c r="F146"/>
  <c r="G146" s="1"/>
  <c r="H146"/>
  <c r="I146"/>
  <c r="K146"/>
  <c r="L146" s="1"/>
  <c r="D147" l="1"/>
  <c r="E148"/>
  <c r="C148"/>
  <c r="F147"/>
  <c r="G147" s="1"/>
  <c r="H147"/>
  <c r="I147"/>
  <c r="K147"/>
  <c r="L147" s="1"/>
  <c r="D148" l="1"/>
  <c r="E149"/>
  <c r="C149"/>
  <c r="F148"/>
  <c r="G148" s="1"/>
  <c r="H148"/>
  <c r="I148"/>
  <c r="K148"/>
  <c r="L148" s="1"/>
  <c r="D149" l="1"/>
  <c r="E150"/>
  <c r="C150"/>
  <c r="F149"/>
  <c r="G149" s="1"/>
  <c r="H149"/>
  <c r="I149"/>
  <c r="K149"/>
  <c r="L149" s="1"/>
  <c r="D150" l="1"/>
  <c r="E151"/>
  <c r="C151"/>
  <c r="F150"/>
  <c r="G150" s="1"/>
  <c r="H150"/>
  <c r="I150"/>
  <c r="K150"/>
  <c r="L150" s="1"/>
  <c r="D151" l="1"/>
  <c r="E152"/>
  <c r="C152"/>
  <c r="F151"/>
  <c r="G151" s="1"/>
  <c r="H151"/>
  <c r="I151"/>
  <c r="K151"/>
  <c r="L151" s="1"/>
  <c r="D152" l="1"/>
  <c r="E153"/>
  <c r="C153"/>
  <c r="F152"/>
  <c r="G152" s="1"/>
  <c r="H152"/>
  <c r="I152"/>
  <c r="K152"/>
  <c r="L152" s="1"/>
  <c r="D153" l="1"/>
  <c r="E154"/>
  <c r="C154"/>
  <c r="F153"/>
  <c r="G153" s="1"/>
  <c r="H153"/>
  <c r="I153"/>
  <c r="K153"/>
  <c r="L153" s="1"/>
  <c r="D154" l="1"/>
  <c r="E155"/>
  <c r="C155"/>
  <c r="F154"/>
  <c r="G154" s="1"/>
  <c r="H154"/>
  <c r="I154"/>
  <c r="K154"/>
  <c r="L154" s="1"/>
  <c r="D155" l="1"/>
  <c r="E156"/>
  <c r="C156"/>
  <c r="F155"/>
  <c r="G155" s="1"/>
  <c r="H155"/>
  <c r="I155"/>
  <c r="K155"/>
  <c r="L155" s="1"/>
  <c r="D156" l="1"/>
  <c r="E157"/>
  <c r="C157"/>
  <c r="F156"/>
  <c r="G156" s="1"/>
  <c r="H156"/>
  <c r="I156"/>
  <c r="K156"/>
  <c r="L156" s="1"/>
  <c r="D157" l="1"/>
  <c r="E158"/>
  <c r="C158"/>
  <c r="F157"/>
  <c r="G157" s="1"/>
  <c r="H157"/>
  <c r="I157"/>
  <c r="K157"/>
  <c r="L157" s="1"/>
  <c r="D158" l="1"/>
  <c r="E159"/>
  <c r="C159"/>
  <c r="F158"/>
  <c r="G158" s="1"/>
  <c r="H158"/>
  <c r="I158"/>
  <c r="K158"/>
  <c r="L158" s="1"/>
  <c r="D159" l="1"/>
  <c r="E160"/>
  <c r="C160"/>
  <c r="F159"/>
  <c r="G159" s="1"/>
  <c r="H159"/>
  <c r="I159"/>
  <c r="K159"/>
  <c r="L159" s="1"/>
  <c r="D160" l="1"/>
  <c r="E161"/>
  <c r="C161"/>
  <c r="F160"/>
  <c r="G160" s="1"/>
  <c r="H160"/>
  <c r="I160"/>
  <c r="K160"/>
  <c r="L160" s="1"/>
  <c r="D161" l="1"/>
  <c r="E162"/>
  <c r="C162"/>
  <c r="F161"/>
  <c r="G161" s="1"/>
  <c r="H161"/>
  <c r="I161"/>
  <c r="K161"/>
  <c r="L161" s="1"/>
  <c r="D162" l="1"/>
  <c r="E163"/>
  <c r="C163"/>
  <c r="F162"/>
  <c r="G162" s="1"/>
  <c r="H162"/>
  <c r="I162"/>
  <c r="K162"/>
  <c r="L162" s="1"/>
  <c r="D163" l="1"/>
  <c r="E164"/>
  <c r="C164"/>
  <c r="F163"/>
  <c r="G163" s="1"/>
  <c r="H163"/>
  <c r="I163"/>
  <c r="K163"/>
  <c r="L163" s="1"/>
  <c r="D164" l="1"/>
  <c r="E165"/>
  <c r="C165"/>
  <c r="F164"/>
  <c r="G164" s="1"/>
  <c r="H164"/>
  <c r="I164"/>
  <c r="K164"/>
  <c r="L164" s="1"/>
  <c r="D165" l="1"/>
  <c r="E166"/>
  <c r="C166"/>
  <c r="F165"/>
  <c r="G165" s="1"/>
  <c r="H165"/>
  <c r="I165"/>
  <c r="K165"/>
  <c r="L165" s="1"/>
  <c r="D166" l="1"/>
  <c r="E167"/>
  <c r="C167"/>
  <c r="F166"/>
  <c r="G166" s="1"/>
  <c r="H166"/>
  <c r="I166"/>
  <c r="K166"/>
  <c r="L166" s="1"/>
  <c r="D167" l="1"/>
  <c r="E168"/>
  <c r="C168"/>
  <c r="F167"/>
  <c r="G167" s="1"/>
  <c r="H167"/>
  <c r="I167"/>
  <c r="K167"/>
  <c r="L167" s="1"/>
  <c r="D168" l="1"/>
  <c r="E169"/>
  <c r="C169"/>
  <c r="F168"/>
  <c r="G168" s="1"/>
  <c r="H168"/>
  <c r="I168"/>
  <c r="K168"/>
  <c r="L168" s="1"/>
  <c r="D169" l="1"/>
  <c r="E170"/>
  <c r="C170"/>
  <c r="F169"/>
  <c r="G169" s="1"/>
  <c r="H169"/>
  <c r="I169"/>
  <c r="K169"/>
  <c r="L169" s="1"/>
  <c r="D170" l="1"/>
  <c r="E171"/>
  <c r="C171"/>
  <c r="F170"/>
  <c r="G170" s="1"/>
  <c r="H170"/>
  <c r="I170"/>
  <c r="K170"/>
  <c r="L170" s="1"/>
  <c r="D171" l="1"/>
  <c r="E172"/>
  <c r="C172"/>
  <c r="F171"/>
  <c r="G171" s="1"/>
  <c r="H171"/>
  <c r="I171"/>
  <c r="K171"/>
  <c r="L171" s="1"/>
  <c r="D172" l="1"/>
  <c r="E173"/>
  <c r="C173"/>
  <c r="F172"/>
  <c r="G172" s="1"/>
  <c r="H172"/>
  <c r="I172"/>
  <c r="K172"/>
  <c r="L172" s="1"/>
  <c r="D173" l="1"/>
  <c r="E174"/>
  <c r="C174"/>
  <c r="F173"/>
  <c r="G173" s="1"/>
  <c r="H173"/>
  <c r="I173"/>
  <c r="K173"/>
  <c r="L173" s="1"/>
  <c r="D174" l="1"/>
  <c r="E175"/>
  <c r="C175"/>
  <c r="F174"/>
  <c r="G174" s="1"/>
  <c r="H174"/>
  <c r="I174"/>
  <c r="K174"/>
  <c r="L174" s="1"/>
  <c r="D175" l="1"/>
  <c r="E176"/>
  <c r="C176"/>
  <c r="F175"/>
  <c r="G175" s="1"/>
  <c r="H175"/>
  <c r="I175"/>
  <c r="K175"/>
  <c r="L175" s="1"/>
  <c r="D176" l="1"/>
  <c r="E177"/>
  <c r="C177"/>
  <c r="F176"/>
  <c r="G176" s="1"/>
  <c r="H176"/>
  <c r="I176"/>
  <c r="K176"/>
  <c r="L176" s="1"/>
  <c r="D177" l="1"/>
  <c r="E178"/>
  <c r="C178"/>
  <c r="F177"/>
  <c r="G177" s="1"/>
  <c r="H177"/>
  <c r="I177"/>
  <c r="K177"/>
  <c r="L177" s="1"/>
  <c r="D178" l="1"/>
  <c r="E179"/>
  <c r="C179"/>
  <c r="F178"/>
  <c r="G178" s="1"/>
  <c r="H178"/>
  <c r="I178"/>
  <c r="K178"/>
  <c r="L178" s="1"/>
  <c r="D179" l="1"/>
  <c r="E180"/>
  <c r="C180"/>
  <c r="F179"/>
  <c r="G179" s="1"/>
  <c r="H179"/>
  <c r="I179"/>
  <c r="K179"/>
  <c r="L179" s="1"/>
  <c r="D180" l="1"/>
  <c r="E181"/>
  <c r="C181"/>
  <c r="F180"/>
  <c r="G180" s="1"/>
  <c r="H180"/>
  <c r="I180"/>
  <c r="K180"/>
  <c r="L180" s="1"/>
  <c r="D181" l="1"/>
  <c r="E182"/>
  <c r="C182"/>
  <c r="F181"/>
  <c r="G181" s="1"/>
  <c r="H181"/>
  <c r="I181"/>
  <c r="K181"/>
  <c r="L181" s="1"/>
  <c r="D182" l="1"/>
  <c r="E183"/>
  <c r="C183"/>
  <c r="F182"/>
  <c r="G182" s="1"/>
  <c r="H182"/>
  <c r="I182"/>
  <c r="K182"/>
  <c r="L182" s="1"/>
  <c r="D183" l="1"/>
  <c r="E184"/>
  <c r="C184"/>
  <c r="F183"/>
  <c r="G183" s="1"/>
  <c r="H183"/>
  <c r="I183"/>
  <c r="K183"/>
  <c r="L183" s="1"/>
  <c r="D184" l="1"/>
  <c r="E185"/>
  <c r="C185"/>
  <c r="F184"/>
  <c r="G184" s="1"/>
  <c r="H184"/>
  <c r="I184"/>
  <c r="K184"/>
  <c r="L184" s="1"/>
  <c r="D185" l="1"/>
  <c r="E186"/>
  <c r="C186"/>
  <c r="F185"/>
  <c r="G185" s="1"/>
  <c r="H185"/>
  <c r="I185"/>
  <c r="K185"/>
  <c r="L185" s="1"/>
  <c r="D186" l="1"/>
  <c r="E187"/>
  <c r="C187"/>
  <c r="F186"/>
  <c r="G186" s="1"/>
  <c r="H186"/>
  <c r="I186"/>
  <c r="K186"/>
  <c r="L186" s="1"/>
  <c r="D187" l="1"/>
  <c r="E188"/>
  <c r="C188"/>
  <c r="F187"/>
  <c r="G187" s="1"/>
  <c r="H187"/>
  <c r="I187"/>
  <c r="K187"/>
  <c r="L187" s="1"/>
  <c r="D188" l="1"/>
  <c r="E189"/>
  <c r="C189"/>
  <c r="F188"/>
  <c r="G188" s="1"/>
  <c r="H188"/>
  <c r="I188"/>
  <c r="K188"/>
  <c r="L188" s="1"/>
  <c r="D189" l="1"/>
  <c r="E190"/>
  <c r="C190"/>
  <c r="F189"/>
  <c r="G189" s="1"/>
  <c r="H189"/>
  <c r="I189"/>
  <c r="K189"/>
  <c r="L189" s="1"/>
  <c r="D190" l="1"/>
  <c r="E191"/>
  <c r="C191"/>
  <c r="F190"/>
  <c r="G190" s="1"/>
  <c r="H190"/>
  <c r="I190"/>
  <c r="K190"/>
  <c r="L190" s="1"/>
  <c r="D191" l="1"/>
  <c r="E192"/>
  <c r="C192"/>
  <c r="F191"/>
  <c r="G191" s="1"/>
  <c r="H191"/>
  <c r="I191"/>
  <c r="K191"/>
  <c r="L191" s="1"/>
  <c r="D192" l="1"/>
  <c r="E193"/>
  <c r="C193"/>
  <c r="F192"/>
  <c r="G192" s="1"/>
  <c r="H192"/>
  <c r="I192"/>
  <c r="K192"/>
  <c r="L192" s="1"/>
  <c r="D193" l="1"/>
  <c r="E194"/>
  <c r="C194"/>
  <c r="F193"/>
  <c r="G193" s="1"/>
  <c r="H193"/>
  <c r="I193"/>
  <c r="K193"/>
  <c r="L193" s="1"/>
  <c r="D194" l="1"/>
  <c r="E195"/>
  <c r="C195"/>
  <c r="H194"/>
  <c r="I194"/>
  <c r="K194"/>
  <c r="L194" s="1"/>
  <c r="F194"/>
  <c r="G194" s="1"/>
  <c r="D195" l="1"/>
  <c r="E196"/>
  <c r="C196"/>
  <c r="H195"/>
  <c r="I195"/>
  <c r="K195"/>
  <c r="L195" s="1"/>
  <c r="F195"/>
  <c r="G195" s="1"/>
  <c r="D196" l="1"/>
  <c r="E197"/>
  <c r="C197"/>
  <c r="F196"/>
  <c r="G196" s="1"/>
  <c r="I196"/>
  <c r="K196"/>
  <c r="L196" s="1"/>
  <c r="H196"/>
  <c r="E198" l="1"/>
  <c r="D197"/>
  <c r="C198"/>
  <c r="F197"/>
  <c r="G197" s="1"/>
  <c r="I197"/>
  <c r="K197"/>
  <c r="L197" s="1"/>
  <c r="H197"/>
  <c r="E199" l="1"/>
  <c r="D198"/>
  <c r="C199"/>
  <c r="H198"/>
  <c r="I198"/>
  <c r="K198"/>
  <c r="L198" s="1"/>
  <c r="F198"/>
  <c r="G198" s="1"/>
  <c r="D199" l="1"/>
  <c r="E200"/>
  <c r="C200"/>
  <c r="H199"/>
  <c r="I199"/>
  <c r="K199"/>
  <c r="L199" s="1"/>
  <c r="F199"/>
  <c r="G199" s="1"/>
  <c r="E201" l="1"/>
  <c r="D200"/>
  <c r="C201"/>
  <c r="F200"/>
  <c r="G200" s="1"/>
  <c r="H200"/>
  <c r="I200"/>
  <c r="K200"/>
  <c r="L200" s="1"/>
  <c r="E202" l="1"/>
  <c r="D201"/>
  <c r="C202"/>
  <c r="I201"/>
  <c r="K201"/>
  <c r="L201" s="1"/>
  <c r="H201"/>
  <c r="F201"/>
  <c r="G201" s="1"/>
  <c r="E203" l="1"/>
  <c r="D202"/>
  <c r="C203"/>
  <c r="I202"/>
  <c r="K202"/>
  <c r="L202" s="1"/>
  <c r="F202"/>
  <c r="G202" s="1"/>
  <c r="H202"/>
  <c r="E204" l="1"/>
  <c r="D203"/>
  <c r="C204"/>
  <c r="I203"/>
  <c r="K203"/>
  <c r="L203" s="1"/>
  <c r="H203"/>
  <c r="F203"/>
  <c r="G203" s="1"/>
  <c r="E205" l="1"/>
  <c r="D204"/>
  <c r="C205"/>
  <c r="I204"/>
  <c r="K204"/>
  <c r="L204" s="1"/>
  <c r="F204"/>
  <c r="G204" s="1"/>
  <c r="H204"/>
  <c r="E206" l="1"/>
  <c r="D205"/>
  <c r="I205"/>
  <c r="C214" s="1"/>
  <c r="K205"/>
  <c r="L205" s="1"/>
  <c r="H205"/>
  <c r="C213" s="1"/>
  <c r="F205"/>
  <c r="G205" l="1"/>
  <c r="C212"/>
  <c r="C210" l="1"/>
  <c r="F211" s="1"/>
  <c r="C211"/>
  <c r="C4" i="10" l="1"/>
  <c r="E4"/>
  <c r="F4"/>
  <c r="G4"/>
  <c r="I4"/>
  <c r="C5"/>
  <c r="E5"/>
  <c r="F5"/>
  <c r="G5"/>
  <c r="H5"/>
  <c r="I5"/>
  <c r="J5"/>
  <c r="K5"/>
  <c r="L5"/>
  <c r="C6"/>
  <c r="E6"/>
  <c r="F6"/>
  <c r="G6"/>
  <c r="H6"/>
  <c r="I6"/>
  <c r="J6"/>
  <c r="K6"/>
  <c r="L6"/>
  <c r="C7"/>
  <c r="E7"/>
  <c r="F7"/>
  <c r="G7"/>
  <c r="H7"/>
  <c r="I7"/>
  <c r="J7"/>
  <c r="K7"/>
  <c r="L7"/>
  <c r="C8"/>
  <c r="E8"/>
  <c r="F8"/>
  <c r="G8"/>
  <c r="H8"/>
  <c r="I8"/>
  <c r="J8"/>
  <c r="K8"/>
  <c r="L8"/>
  <c r="C9"/>
  <c r="E9"/>
  <c r="F9"/>
  <c r="G9"/>
  <c r="H9"/>
  <c r="I9"/>
  <c r="J9"/>
  <c r="K9"/>
  <c r="L9"/>
  <c r="C10"/>
  <c r="E10"/>
  <c r="F10"/>
  <c r="G10"/>
  <c r="H10"/>
  <c r="I10"/>
  <c r="J10"/>
  <c r="K10"/>
  <c r="L10"/>
  <c r="C11"/>
  <c r="E11"/>
  <c r="F11"/>
  <c r="G11"/>
  <c r="H11"/>
  <c r="I11"/>
  <c r="J11"/>
  <c r="K11"/>
  <c r="L11"/>
  <c r="C12"/>
  <c r="E12"/>
  <c r="F12"/>
  <c r="G12"/>
  <c r="H12"/>
  <c r="I12"/>
  <c r="J12"/>
  <c r="K12"/>
  <c r="L12"/>
  <c r="C13"/>
  <c r="E13"/>
  <c r="F13"/>
  <c r="G13"/>
  <c r="H13"/>
  <c r="I13"/>
  <c r="J13"/>
  <c r="K13"/>
  <c r="L13"/>
  <c r="C14"/>
  <c r="C15" s="1"/>
  <c r="E14"/>
  <c r="F14"/>
  <c r="G14"/>
  <c r="H14"/>
  <c r="I14"/>
  <c r="J14"/>
  <c r="K14"/>
  <c r="L14"/>
  <c r="E15"/>
  <c r="F15"/>
  <c r="G15"/>
  <c r="H15"/>
  <c r="I15"/>
  <c r="J15"/>
  <c r="K15"/>
  <c r="L15"/>
  <c r="J16"/>
  <c r="L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D4" l="1"/>
  <c r="E16" s="1"/>
  <c r="D15"/>
  <c r="C16"/>
  <c r="D14"/>
  <c r="D13"/>
  <c r="D12"/>
  <c r="D11"/>
  <c r="D10"/>
  <c r="D9"/>
  <c r="D8"/>
  <c r="D7"/>
  <c r="D6"/>
  <c r="D5"/>
  <c r="D16" l="1"/>
  <c r="C17"/>
  <c r="E17"/>
  <c r="F16"/>
  <c r="H16"/>
  <c r="G16"/>
  <c r="I16"/>
  <c r="K16"/>
  <c r="F17" l="1"/>
  <c r="H17"/>
  <c r="G17"/>
  <c r="I17"/>
  <c r="K17"/>
  <c r="L17" s="1"/>
  <c r="D17"/>
  <c r="C18"/>
  <c r="E18"/>
  <c r="D18" l="1"/>
  <c r="C19"/>
  <c r="E19"/>
  <c r="F18"/>
  <c r="H18"/>
  <c r="G18"/>
  <c r="I18"/>
  <c r="K18"/>
  <c r="L18" s="1"/>
  <c r="F19" l="1"/>
  <c r="H19"/>
  <c r="G19"/>
  <c r="I19"/>
  <c r="K19"/>
  <c r="L19" s="1"/>
  <c r="D19"/>
  <c r="C20"/>
  <c r="E20"/>
  <c r="D20" l="1"/>
  <c r="C21"/>
  <c r="E21"/>
  <c r="F20"/>
  <c r="H20"/>
  <c r="G20"/>
  <c r="I20"/>
  <c r="K20"/>
  <c r="L20" s="1"/>
  <c r="F21" l="1"/>
  <c r="H21"/>
  <c r="G21"/>
  <c r="I21"/>
  <c r="K21"/>
  <c r="L21" s="1"/>
  <c r="D21"/>
  <c r="C22"/>
  <c r="E22"/>
  <c r="D22" l="1"/>
  <c r="C23"/>
  <c r="E23"/>
  <c r="F22"/>
  <c r="H22"/>
  <c r="G22"/>
  <c r="I22"/>
  <c r="K22"/>
  <c r="L22" s="1"/>
  <c r="F23" l="1"/>
  <c r="H23"/>
  <c r="G23"/>
  <c r="I23"/>
  <c r="K23"/>
  <c r="L23" s="1"/>
  <c r="D23"/>
  <c r="C24"/>
  <c r="E24"/>
  <c r="D24" l="1"/>
  <c r="C25"/>
  <c r="E25"/>
  <c r="F24"/>
  <c r="H24"/>
  <c r="G24"/>
  <c r="I24"/>
  <c r="K24"/>
  <c r="L24" s="1"/>
  <c r="F25" l="1"/>
  <c r="H25"/>
  <c r="G25"/>
  <c r="I25"/>
  <c r="K25"/>
  <c r="L25" s="1"/>
  <c r="D25"/>
  <c r="C26"/>
  <c r="E26"/>
  <c r="D26" l="1"/>
  <c r="C27"/>
  <c r="E27"/>
  <c r="F26"/>
  <c r="H26"/>
  <c r="G26"/>
  <c r="I26"/>
  <c r="K26"/>
  <c r="L26" s="1"/>
  <c r="F27" l="1"/>
  <c r="H27"/>
  <c r="G27"/>
  <c r="I27"/>
  <c r="K27"/>
  <c r="L27" s="1"/>
  <c r="D27"/>
  <c r="C28"/>
  <c r="E28"/>
  <c r="F28" l="1"/>
  <c r="H28"/>
  <c r="G28"/>
  <c r="I28"/>
  <c r="K28"/>
  <c r="L28" s="1"/>
  <c r="D28"/>
  <c r="C29"/>
  <c r="E29"/>
  <c r="D29" l="1"/>
  <c r="C30"/>
  <c r="E30"/>
  <c r="F29"/>
  <c r="H29"/>
  <c r="G29"/>
  <c r="I29"/>
  <c r="K29"/>
  <c r="L29" s="1"/>
  <c r="F30" l="1"/>
  <c r="H30"/>
  <c r="G30"/>
  <c r="I30"/>
  <c r="K30"/>
  <c r="L30" s="1"/>
  <c r="D30"/>
  <c r="C31"/>
  <c r="E31"/>
  <c r="D31" l="1"/>
  <c r="C32"/>
  <c r="E32"/>
  <c r="F31"/>
  <c r="H31"/>
  <c r="G31"/>
  <c r="I31"/>
  <c r="K31"/>
  <c r="L31" s="1"/>
  <c r="F32" l="1"/>
  <c r="H32"/>
  <c r="G32"/>
  <c r="I32"/>
  <c r="K32"/>
  <c r="L32" s="1"/>
  <c r="D32"/>
  <c r="C33"/>
  <c r="E33"/>
  <c r="D33" l="1"/>
  <c r="C34"/>
  <c r="E34"/>
  <c r="F33"/>
  <c r="H33"/>
  <c r="G33"/>
  <c r="I33"/>
  <c r="K33"/>
  <c r="L33" s="1"/>
  <c r="F34" l="1"/>
  <c r="H34"/>
  <c r="G34"/>
  <c r="I34"/>
  <c r="K34"/>
  <c r="L34" s="1"/>
  <c r="D34"/>
  <c r="C35"/>
  <c r="E35"/>
  <c r="D35" l="1"/>
  <c r="C36"/>
  <c r="E36"/>
  <c r="F35"/>
  <c r="H35"/>
  <c r="G35"/>
  <c r="I35"/>
  <c r="K35"/>
  <c r="L35" s="1"/>
  <c r="F36" l="1"/>
  <c r="H36"/>
  <c r="G36"/>
  <c r="I36"/>
  <c r="K36"/>
  <c r="L36" s="1"/>
  <c r="D36"/>
  <c r="C37"/>
  <c r="E37"/>
  <c r="D37" l="1"/>
  <c r="C38"/>
  <c r="E38"/>
  <c r="F37"/>
  <c r="H37"/>
  <c r="G37"/>
  <c r="I37"/>
  <c r="K37"/>
  <c r="L37" s="1"/>
  <c r="F38" l="1"/>
  <c r="H38"/>
  <c r="G38"/>
  <c r="I38"/>
  <c r="K38"/>
  <c r="L38" s="1"/>
  <c r="D38"/>
  <c r="C39"/>
  <c r="E39"/>
  <c r="D39" l="1"/>
  <c r="C40"/>
  <c r="E40"/>
  <c r="F39"/>
  <c r="H39"/>
  <c r="G39"/>
  <c r="I39"/>
  <c r="K39"/>
  <c r="L39" s="1"/>
  <c r="F40" l="1"/>
  <c r="H40"/>
  <c r="G40"/>
  <c r="I40"/>
  <c r="K40"/>
  <c r="L40" s="1"/>
  <c r="D40"/>
  <c r="C41"/>
  <c r="E41"/>
  <c r="D41" l="1"/>
  <c r="C42"/>
  <c r="E42"/>
  <c r="F41"/>
  <c r="H41"/>
  <c r="G41"/>
  <c r="I41"/>
  <c r="K41"/>
  <c r="L41" s="1"/>
  <c r="F42" l="1"/>
  <c r="H42"/>
  <c r="G42"/>
  <c r="I42"/>
  <c r="K42"/>
  <c r="L42" s="1"/>
  <c r="D42"/>
  <c r="C43"/>
  <c r="E43"/>
  <c r="D43" l="1"/>
  <c r="C44"/>
  <c r="E44"/>
  <c r="F43"/>
  <c r="H43"/>
  <c r="G43"/>
  <c r="I43"/>
  <c r="K43"/>
  <c r="L43" s="1"/>
  <c r="F44" l="1"/>
  <c r="H44"/>
  <c r="G44"/>
  <c r="I44"/>
  <c r="K44"/>
  <c r="L44" s="1"/>
  <c r="D44"/>
  <c r="C45"/>
  <c r="E45"/>
  <c r="F45" l="1"/>
  <c r="H45"/>
  <c r="G45"/>
  <c r="I45"/>
  <c r="K45"/>
  <c r="L45" s="1"/>
  <c r="D45"/>
  <c r="C46"/>
  <c r="E46"/>
  <c r="D46" l="1"/>
  <c r="C47"/>
  <c r="E47"/>
  <c r="F46"/>
  <c r="H46"/>
  <c r="G46"/>
  <c r="I46"/>
  <c r="K46"/>
  <c r="L46" s="1"/>
  <c r="F47" l="1"/>
  <c r="H47"/>
  <c r="G47"/>
  <c r="I47"/>
  <c r="K47"/>
  <c r="L47" s="1"/>
  <c r="D47"/>
  <c r="C48"/>
  <c r="E48"/>
  <c r="D48" l="1"/>
  <c r="C49"/>
  <c r="E49"/>
  <c r="F48"/>
  <c r="H48"/>
  <c r="G48"/>
  <c r="I48"/>
  <c r="K48"/>
  <c r="L48" s="1"/>
  <c r="F49" l="1"/>
  <c r="H49"/>
  <c r="G49"/>
  <c r="I49"/>
  <c r="K49"/>
  <c r="L49" s="1"/>
  <c r="D49"/>
  <c r="C50"/>
  <c r="E50"/>
  <c r="D50" l="1"/>
  <c r="C51"/>
  <c r="E51"/>
  <c r="F50"/>
  <c r="H50"/>
  <c r="G50"/>
  <c r="I50"/>
  <c r="K50"/>
  <c r="L50" s="1"/>
  <c r="F51" l="1"/>
  <c r="H51"/>
  <c r="G51"/>
  <c r="I51"/>
  <c r="K51"/>
  <c r="L51" s="1"/>
  <c r="D51"/>
  <c r="C52"/>
  <c r="E52"/>
  <c r="D52" l="1"/>
  <c r="C53"/>
  <c r="E53"/>
  <c r="F52"/>
  <c r="H52"/>
  <c r="G52"/>
  <c r="I52"/>
  <c r="K52"/>
  <c r="L52" s="1"/>
  <c r="F53" l="1"/>
  <c r="H53"/>
  <c r="G53"/>
  <c r="I53"/>
  <c r="K53"/>
  <c r="L53" s="1"/>
  <c r="D53"/>
  <c r="C54"/>
  <c r="E54"/>
  <c r="D54" l="1"/>
  <c r="C55"/>
  <c r="E55"/>
  <c r="F54"/>
  <c r="H54"/>
  <c r="G54"/>
  <c r="I54"/>
  <c r="K54"/>
  <c r="L54" s="1"/>
  <c r="F55" l="1"/>
  <c r="H55"/>
  <c r="G55"/>
  <c r="I55"/>
  <c r="K55"/>
  <c r="L55" s="1"/>
  <c r="D55"/>
  <c r="C56"/>
  <c r="E56"/>
  <c r="D56" l="1"/>
  <c r="C57"/>
  <c r="E57"/>
  <c r="F56"/>
  <c r="H56"/>
  <c r="G56"/>
  <c r="I56"/>
  <c r="K56"/>
  <c r="L56" s="1"/>
  <c r="F57" l="1"/>
  <c r="H57"/>
  <c r="G57"/>
  <c r="I57"/>
  <c r="K57"/>
  <c r="L57" s="1"/>
  <c r="D57"/>
  <c r="C58"/>
  <c r="E58"/>
  <c r="D58" l="1"/>
  <c r="C59"/>
  <c r="E59"/>
  <c r="F58"/>
  <c r="H58"/>
  <c r="G58"/>
  <c r="I58"/>
  <c r="K58"/>
  <c r="L58" s="1"/>
  <c r="F59" l="1"/>
  <c r="H59"/>
  <c r="G59"/>
  <c r="I59"/>
  <c r="K59"/>
  <c r="L59" s="1"/>
  <c r="D59"/>
  <c r="C60"/>
  <c r="E60"/>
  <c r="D60" l="1"/>
  <c r="C61"/>
  <c r="E61"/>
  <c r="F60"/>
  <c r="H60"/>
  <c r="G60"/>
  <c r="I60"/>
  <c r="K60"/>
  <c r="L60" s="1"/>
  <c r="D61" l="1"/>
  <c r="C62"/>
  <c r="E62"/>
  <c r="F61"/>
  <c r="H61"/>
  <c r="G61"/>
  <c r="I61"/>
  <c r="K61"/>
  <c r="L61" s="1"/>
  <c r="F62" l="1"/>
  <c r="H62"/>
  <c r="G62"/>
  <c r="I62"/>
  <c r="K62"/>
  <c r="L62" s="1"/>
  <c r="D62"/>
  <c r="C63"/>
  <c r="E63"/>
  <c r="D63" l="1"/>
  <c r="C64"/>
  <c r="E64"/>
  <c r="F63"/>
  <c r="H63"/>
  <c r="G63"/>
  <c r="I63"/>
  <c r="K63"/>
  <c r="L63" s="1"/>
  <c r="F64" l="1"/>
  <c r="H64"/>
  <c r="G64"/>
  <c r="I64"/>
  <c r="K64"/>
  <c r="L64" s="1"/>
  <c r="D64"/>
  <c r="C65"/>
  <c r="E65"/>
  <c r="D65" l="1"/>
  <c r="C66"/>
  <c r="E66"/>
  <c r="F65"/>
  <c r="H65"/>
  <c r="G65"/>
  <c r="I65"/>
  <c r="K65"/>
  <c r="L65" s="1"/>
  <c r="F66" l="1"/>
  <c r="H66"/>
  <c r="G66"/>
  <c r="I66"/>
  <c r="K66"/>
  <c r="L66" s="1"/>
  <c r="D66"/>
  <c r="C67"/>
  <c r="E67"/>
  <c r="D67" l="1"/>
  <c r="C68"/>
  <c r="E68"/>
  <c r="F67"/>
  <c r="H67"/>
  <c r="G67"/>
  <c r="I67"/>
  <c r="K67"/>
  <c r="L67" s="1"/>
  <c r="F68" l="1"/>
  <c r="H68"/>
  <c r="G68"/>
  <c r="I68"/>
  <c r="K68"/>
  <c r="L68" s="1"/>
  <c r="D68"/>
  <c r="C69"/>
  <c r="E69"/>
  <c r="D69" l="1"/>
  <c r="C70"/>
  <c r="E70"/>
  <c r="F69"/>
  <c r="H69"/>
  <c r="G69"/>
  <c r="I69"/>
  <c r="K69"/>
  <c r="L69" s="1"/>
  <c r="F70" l="1"/>
  <c r="H70"/>
  <c r="G70"/>
  <c r="I70"/>
  <c r="K70"/>
  <c r="L70" s="1"/>
  <c r="D70"/>
  <c r="C71"/>
  <c r="E71"/>
  <c r="D71" l="1"/>
  <c r="C72"/>
  <c r="E72"/>
  <c r="F71"/>
  <c r="H71"/>
  <c r="G71"/>
  <c r="I71"/>
  <c r="K71"/>
  <c r="L71" s="1"/>
  <c r="F72" l="1"/>
  <c r="H72"/>
  <c r="G72"/>
  <c r="I72"/>
  <c r="K72"/>
  <c r="L72" s="1"/>
  <c r="D72"/>
  <c r="C73"/>
  <c r="E73"/>
  <c r="D73" l="1"/>
  <c r="C74"/>
  <c r="E74"/>
  <c r="F73"/>
  <c r="H73"/>
  <c r="G73"/>
  <c r="I73"/>
  <c r="K73"/>
  <c r="L73" s="1"/>
  <c r="F74" l="1"/>
  <c r="H74"/>
  <c r="G74"/>
  <c r="I74"/>
  <c r="K74"/>
  <c r="L74" s="1"/>
  <c r="D74"/>
  <c r="C75"/>
  <c r="E75"/>
  <c r="D75" l="1"/>
  <c r="C76"/>
  <c r="E76"/>
  <c r="F75"/>
  <c r="H75"/>
  <c r="G75"/>
  <c r="I75"/>
  <c r="K75"/>
  <c r="L75" s="1"/>
  <c r="F76" l="1"/>
  <c r="H76"/>
  <c r="G76"/>
  <c r="I76"/>
  <c r="K76"/>
  <c r="L76" s="1"/>
  <c r="D76"/>
  <c r="C77"/>
  <c r="E77"/>
  <c r="F77" l="1"/>
  <c r="H77"/>
  <c r="G77"/>
  <c r="I77"/>
  <c r="K77"/>
  <c r="L77" s="1"/>
  <c r="D77"/>
  <c r="C78"/>
  <c r="E78"/>
  <c r="D78" l="1"/>
  <c r="C79"/>
  <c r="E79"/>
  <c r="F78"/>
  <c r="H78"/>
  <c r="G78"/>
  <c r="I78"/>
  <c r="K78"/>
  <c r="L78" s="1"/>
  <c r="F79" l="1"/>
  <c r="H79"/>
  <c r="G79"/>
  <c r="I79"/>
  <c r="K79"/>
  <c r="L79" s="1"/>
  <c r="D79"/>
  <c r="C80"/>
  <c r="E80"/>
  <c r="D80" l="1"/>
  <c r="C81"/>
  <c r="E81"/>
  <c r="F80"/>
  <c r="H80"/>
  <c r="G80"/>
  <c r="I80"/>
  <c r="K80"/>
  <c r="L80" s="1"/>
  <c r="F81" l="1"/>
  <c r="H81"/>
  <c r="G81"/>
  <c r="I81"/>
  <c r="K81"/>
  <c r="L81" s="1"/>
  <c r="D81"/>
  <c r="C82"/>
  <c r="E82"/>
  <c r="D82" l="1"/>
  <c r="C83"/>
  <c r="E83"/>
  <c r="F82"/>
  <c r="H82"/>
  <c r="G82"/>
  <c r="I82"/>
  <c r="K82"/>
  <c r="L82" s="1"/>
  <c r="F83" l="1"/>
  <c r="H83"/>
  <c r="G83"/>
  <c r="I83"/>
  <c r="K83"/>
  <c r="L83" s="1"/>
  <c r="D83"/>
  <c r="C84"/>
  <c r="E84"/>
  <c r="D84" l="1"/>
  <c r="C85"/>
  <c r="E85"/>
  <c r="F84"/>
  <c r="H84"/>
  <c r="G84"/>
  <c r="I84"/>
  <c r="K84"/>
  <c r="L84" s="1"/>
  <c r="F85" l="1"/>
  <c r="H85"/>
  <c r="G85"/>
  <c r="I85"/>
  <c r="K85"/>
  <c r="L85" s="1"/>
  <c r="D85"/>
  <c r="C86"/>
  <c r="E86"/>
  <c r="D86" l="1"/>
  <c r="C87"/>
  <c r="E87"/>
  <c r="F86"/>
  <c r="H86"/>
  <c r="G86"/>
  <c r="I86"/>
  <c r="K86"/>
  <c r="L86" s="1"/>
  <c r="F87" l="1"/>
  <c r="H87"/>
  <c r="G87"/>
  <c r="I87"/>
  <c r="K87"/>
  <c r="L87" s="1"/>
  <c r="D87"/>
  <c r="C88"/>
  <c r="E88"/>
  <c r="D88" l="1"/>
  <c r="C89"/>
  <c r="E89"/>
  <c r="F88"/>
  <c r="H88"/>
  <c r="G88"/>
  <c r="I88"/>
  <c r="K88"/>
  <c r="L88" s="1"/>
  <c r="F89" l="1"/>
  <c r="H89"/>
  <c r="G89"/>
  <c r="I89"/>
  <c r="K89"/>
  <c r="L89" s="1"/>
  <c r="D89"/>
  <c r="C90"/>
  <c r="E90"/>
  <c r="D90" l="1"/>
  <c r="C91"/>
  <c r="E91"/>
  <c r="F90"/>
  <c r="H90"/>
  <c r="G90"/>
  <c r="I90"/>
  <c r="K90"/>
  <c r="L90" s="1"/>
  <c r="F91" l="1"/>
  <c r="H91"/>
  <c r="G91"/>
  <c r="I91"/>
  <c r="K91"/>
  <c r="L91" s="1"/>
  <c r="D91"/>
  <c r="C92"/>
  <c r="E92"/>
  <c r="D92" l="1"/>
  <c r="C93"/>
  <c r="E93"/>
  <c r="F92"/>
  <c r="H92"/>
  <c r="G92"/>
  <c r="I92"/>
  <c r="K92"/>
  <c r="L92" s="1"/>
  <c r="F93" l="1"/>
  <c r="H93"/>
  <c r="G93"/>
  <c r="I93"/>
  <c r="K93"/>
  <c r="L93" s="1"/>
  <c r="D93"/>
  <c r="C94"/>
  <c r="E94"/>
  <c r="D94" l="1"/>
  <c r="C95"/>
  <c r="E95"/>
  <c r="F94"/>
  <c r="H94"/>
  <c r="G94"/>
  <c r="I94"/>
  <c r="K94"/>
  <c r="L94" s="1"/>
  <c r="F95" l="1"/>
  <c r="H95"/>
  <c r="G95"/>
  <c r="I95"/>
  <c r="K95"/>
  <c r="L95" s="1"/>
  <c r="D95"/>
  <c r="C96"/>
  <c r="E96"/>
  <c r="D96" l="1"/>
  <c r="C97"/>
  <c r="E97"/>
  <c r="F96"/>
  <c r="H96"/>
  <c r="G96"/>
  <c r="I96"/>
  <c r="K96"/>
  <c r="L96" s="1"/>
  <c r="F97" l="1"/>
  <c r="H97"/>
  <c r="G97"/>
  <c r="I97"/>
  <c r="K97"/>
  <c r="L97" s="1"/>
  <c r="D97"/>
  <c r="C98"/>
  <c r="E98"/>
  <c r="D98" l="1"/>
  <c r="C99"/>
  <c r="E99"/>
  <c r="F98"/>
  <c r="H98"/>
  <c r="G98"/>
  <c r="I98"/>
  <c r="K98"/>
  <c r="L98" s="1"/>
  <c r="F99" l="1"/>
  <c r="H99"/>
  <c r="G99"/>
  <c r="I99"/>
  <c r="K99"/>
  <c r="L99" s="1"/>
  <c r="D99"/>
  <c r="C100"/>
  <c r="E100"/>
  <c r="D100" l="1"/>
  <c r="C101"/>
  <c r="E101"/>
  <c r="F100"/>
  <c r="H100"/>
  <c r="G100"/>
  <c r="I100"/>
  <c r="K100"/>
  <c r="L100" s="1"/>
  <c r="F101" l="1"/>
  <c r="H101"/>
  <c r="G101"/>
  <c r="I101"/>
  <c r="K101"/>
  <c r="L101" s="1"/>
  <c r="D101"/>
  <c r="C102"/>
  <c r="E102"/>
  <c r="D102" l="1"/>
  <c r="C103"/>
  <c r="E103"/>
  <c r="F102"/>
  <c r="H102"/>
  <c r="G102"/>
  <c r="I102"/>
  <c r="K102"/>
  <c r="L102" s="1"/>
  <c r="F103" l="1"/>
  <c r="H103"/>
  <c r="G103"/>
  <c r="I103"/>
  <c r="K103"/>
  <c r="L103" s="1"/>
  <c r="D103"/>
  <c r="C104"/>
  <c r="E104"/>
  <c r="D104" l="1"/>
  <c r="C105"/>
  <c r="E105"/>
  <c r="F104"/>
  <c r="H104"/>
  <c r="G104"/>
  <c r="I104"/>
  <c r="K104"/>
  <c r="L104" s="1"/>
  <c r="F105" l="1"/>
  <c r="H105"/>
  <c r="G105"/>
  <c r="I105"/>
  <c r="K105"/>
  <c r="L105" s="1"/>
  <c r="D105"/>
  <c r="C106"/>
  <c r="E106"/>
  <c r="D106" l="1"/>
  <c r="C107"/>
  <c r="E107"/>
  <c r="F106"/>
  <c r="H106"/>
  <c r="G106"/>
  <c r="I106"/>
  <c r="K106"/>
  <c r="L106" s="1"/>
  <c r="F107" l="1"/>
  <c r="H107"/>
  <c r="G107"/>
  <c r="I107"/>
  <c r="K107"/>
  <c r="L107" s="1"/>
  <c r="D107"/>
  <c r="C108"/>
  <c r="E108"/>
  <c r="D108" l="1"/>
  <c r="C109"/>
  <c r="E109"/>
  <c r="F108"/>
  <c r="H108"/>
  <c r="G108"/>
  <c r="I108"/>
  <c r="K108"/>
  <c r="L108" s="1"/>
  <c r="F109" l="1"/>
  <c r="H109"/>
  <c r="G109"/>
  <c r="I109"/>
  <c r="K109"/>
  <c r="L109" s="1"/>
  <c r="D109"/>
  <c r="C110"/>
  <c r="E110"/>
  <c r="D110" l="1"/>
  <c r="C111"/>
  <c r="E111"/>
  <c r="F110"/>
  <c r="H110"/>
  <c r="G110"/>
  <c r="I110"/>
  <c r="K110"/>
  <c r="L110" s="1"/>
  <c r="D111" l="1"/>
  <c r="C112"/>
  <c r="E112"/>
  <c r="F111"/>
  <c r="H111"/>
  <c r="G111"/>
  <c r="I111"/>
  <c r="K111"/>
  <c r="L111" s="1"/>
  <c r="F112" l="1"/>
  <c r="H112"/>
  <c r="G112"/>
  <c r="I112"/>
  <c r="K112"/>
  <c r="L112" s="1"/>
  <c r="D112"/>
  <c r="C113"/>
  <c r="E113"/>
  <c r="D113" l="1"/>
  <c r="C114"/>
  <c r="E114"/>
  <c r="F113"/>
  <c r="H113"/>
  <c r="G113"/>
  <c r="I113"/>
  <c r="K113"/>
  <c r="L113" s="1"/>
  <c r="F114" l="1"/>
  <c r="H114"/>
  <c r="G114"/>
  <c r="I114"/>
  <c r="K114"/>
  <c r="L114" s="1"/>
  <c r="D114"/>
  <c r="C115"/>
  <c r="E115"/>
  <c r="D115" l="1"/>
  <c r="C116"/>
  <c r="E116"/>
  <c r="F115"/>
  <c r="H115"/>
  <c r="G115"/>
  <c r="I115"/>
  <c r="K115"/>
  <c r="L115" s="1"/>
  <c r="F116" l="1"/>
  <c r="H116"/>
  <c r="G116"/>
  <c r="I116"/>
  <c r="K116"/>
  <c r="L116" s="1"/>
  <c r="D116"/>
  <c r="C117"/>
  <c r="E117"/>
  <c r="D117" l="1"/>
  <c r="C118"/>
  <c r="E118"/>
  <c r="F117"/>
  <c r="H117"/>
  <c r="G117"/>
  <c r="I117"/>
  <c r="K117"/>
  <c r="L117" s="1"/>
  <c r="F118" l="1"/>
  <c r="H118"/>
  <c r="G118"/>
  <c r="I118"/>
  <c r="K118"/>
  <c r="L118" s="1"/>
  <c r="D118"/>
  <c r="C119"/>
  <c r="E119"/>
  <c r="D119" l="1"/>
  <c r="C120"/>
  <c r="E120"/>
  <c r="F119"/>
  <c r="H119"/>
  <c r="G119"/>
  <c r="I119"/>
  <c r="K119"/>
  <c r="L119" s="1"/>
  <c r="F120" l="1"/>
  <c r="H120"/>
  <c r="G120"/>
  <c r="I120"/>
  <c r="K120"/>
  <c r="L120" s="1"/>
  <c r="D120"/>
  <c r="C121"/>
  <c r="E121"/>
  <c r="D121" l="1"/>
  <c r="C122"/>
  <c r="E122"/>
  <c r="F121"/>
  <c r="H121"/>
  <c r="G121"/>
  <c r="I121"/>
  <c r="K121"/>
  <c r="L121" s="1"/>
  <c r="F122" l="1"/>
  <c r="H122"/>
  <c r="G122"/>
  <c r="I122"/>
  <c r="K122"/>
  <c r="L122" s="1"/>
  <c r="D122"/>
  <c r="C123"/>
  <c r="E123"/>
  <c r="D123" l="1"/>
  <c r="C124"/>
  <c r="E124"/>
  <c r="F123"/>
  <c r="H123"/>
  <c r="G123"/>
  <c r="I123"/>
  <c r="K123"/>
  <c r="L123" s="1"/>
  <c r="F124" l="1"/>
  <c r="H124"/>
  <c r="G124"/>
  <c r="I124"/>
  <c r="K124"/>
  <c r="L124" s="1"/>
  <c r="D124"/>
  <c r="C125"/>
  <c r="E125"/>
  <c r="D125" l="1"/>
  <c r="C126"/>
  <c r="E126"/>
  <c r="F125"/>
  <c r="H125"/>
  <c r="G125"/>
  <c r="I125"/>
  <c r="K125"/>
  <c r="L125" s="1"/>
  <c r="F126" l="1"/>
  <c r="H126"/>
  <c r="G126"/>
  <c r="I126"/>
  <c r="K126"/>
  <c r="L126" s="1"/>
  <c r="D126"/>
  <c r="C127"/>
  <c r="E127"/>
  <c r="D127" l="1"/>
  <c r="C128"/>
  <c r="E128"/>
  <c r="F127"/>
  <c r="H127"/>
  <c r="G127"/>
  <c r="I127"/>
  <c r="K127"/>
  <c r="L127" s="1"/>
  <c r="F128" l="1"/>
  <c r="H128"/>
  <c r="G128"/>
  <c r="I128"/>
  <c r="K128"/>
  <c r="L128" s="1"/>
  <c r="D128"/>
  <c r="C129"/>
  <c r="E129"/>
  <c r="D129" l="1"/>
  <c r="C130"/>
  <c r="E130"/>
  <c r="F129"/>
  <c r="H129"/>
  <c r="G129"/>
  <c r="I129"/>
  <c r="K129"/>
  <c r="L129" s="1"/>
  <c r="D130" l="1"/>
  <c r="C131"/>
  <c r="E131"/>
  <c r="F130"/>
  <c r="H130"/>
  <c r="G130"/>
  <c r="I130"/>
  <c r="K130"/>
  <c r="L130" s="1"/>
  <c r="G131" l="1"/>
  <c r="I131"/>
  <c r="K131"/>
  <c r="L131" s="1"/>
  <c r="H131"/>
  <c r="F131"/>
  <c r="D131"/>
  <c r="C132"/>
  <c r="E132"/>
  <c r="D132" l="1"/>
  <c r="C133"/>
  <c r="E133"/>
  <c r="F132"/>
  <c r="H132"/>
  <c r="G132"/>
  <c r="I132"/>
  <c r="K132"/>
  <c r="L132" s="1"/>
  <c r="F133" l="1"/>
  <c r="H133"/>
  <c r="G133"/>
  <c r="I133"/>
  <c r="K133"/>
  <c r="L133" s="1"/>
  <c r="D133"/>
  <c r="C134"/>
  <c r="E134"/>
  <c r="D134" l="1"/>
  <c r="C135"/>
  <c r="E135"/>
  <c r="F134"/>
  <c r="H134"/>
  <c r="G134"/>
  <c r="I134"/>
  <c r="K134"/>
  <c r="L134" s="1"/>
  <c r="F135" l="1"/>
  <c r="H135"/>
  <c r="G135"/>
  <c r="I135"/>
  <c r="K135"/>
  <c r="L135" s="1"/>
  <c r="D135"/>
  <c r="C136"/>
  <c r="E136"/>
  <c r="D136" l="1"/>
  <c r="C137"/>
  <c r="E137"/>
  <c r="F136"/>
  <c r="H136"/>
  <c r="G136"/>
  <c r="I136"/>
  <c r="K136"/>
  <c r="L136" s="1"/>
  <c r="F137" l="1"/>
  <c r="H137"/>
  <c r="G137"/>
  <c r="I137"/>
  <c r="K137"/>
  <c r="L137" s="1"/>
  <c r="D137"/>
  <c r="C138"/>
  <c r="E138"/>
  <c r="D138" l="1"/>
  <c r="C139"/>
  <c r="E139"/>
  <c r="F138"/>
  <c r="H138"/>
  <c r="G138"/>
  <c r="I138"/>
  <c r="K138"/>
  <c r="L138" s="1"/>
  <c r="F139" l="1"/>
  <c r="H139"/>
  <c r="G139"/>
  <c r="I139"/>
  <c r="K139"/>
  <c r="L139" s="1"/>
  <c r="D139"/>
  <c r="C140"/>
  <c r="E140"/>
  <c r="D140" l="1"/>
  <c r="C141"/>
  <c r="E141"/>
  <c r="F140"/>
  <c r="H140"/>
  <c r="G140"/>
  <c r="I140"/>
  <c r="K140"/>
  <c r="L140" s="1"/>
  <c r="F141" l="1"/>
  <c r="H141"/>
  <c r="G141"/>
  <c r="I141"/>
  <c r="K141"/>
  <c r="L141" s="1"/>
  <c r="D141"/>
  <c r="C142"/>
  <c r="E142"/>
  <c r="D142" l="1"/>
  <c r="C143"/>
  <c r="E143"/>
  <c r="F142"/>
  <c r="H142"/>
  <c r="G142"/>
  <c r="I142"/>
  <c r="K142"/>
  <c r="L142" s="1"/>
  <c r="F143" l="1"/>
  <c r="H143"/>
  <c r="G143"/>
  <c r="I143"/>
  <c r="K143"/>
  <c r="L143" s="1"/>
  <c r="D143"/>
  <c r="C144"/>
  <c r="E144"/>
  <c r="D144" l="1"/>
  <c r="C145"/>
  <c r="E145"/>
  <c r="F144"/>
  <c r="H144"/>
  <c r="G144"/>
  <c r="I144"/>
  <c r="K144"/>
  <c r="L144" s="1"/>
  <c r="F145" l="1"/>
  <c r="H145"/>
  <c r="G145"/>
  <c r="I145"/>
  <c r="K145"/>
  <c r="L145" s="1"/>
  <c r="D145"/>
  <c r="C146"/>
  <c r="E146"/>
  <c r="D146" l="1"/>
  <c r="C147"/>
  <c r="E147"/>
  <c r="F146"/>
  <c r="H146"/>
  <c r="G146"/>
  <c r="I146"/>
  <c r="K146"/>
  <c r="L146" s="1"/>
  <c r="F147" l="1"/>
  <c r="H147"/>
  <c r="G147"/>
  <c r="I147"/>
  <c r="K147"/>
  <c r="L147" s="1"/>
  <c r="D147"/>
  <c r="C148"/>
  <c r="E148"/>
  <c r="D148" l="1"/>
  <c r="C149"/>
  <c r="E149"/>
  <c r="F148"/>
  <c r="H148"/>
  <c r="G148"/>
  <c r="I148"/>
  <c r="K148"/>
  <c r="L148" s="1"/>
  <c r="F149" l="1"/>
  <c r="H149"/>
  <c r="G149"/>
  <c r="I149"/>
  <c r="K149"/>
  <c r="L149" s="1"/>
  <c r="D149"/>
  <c r="C150"/>
  <c r="E150"/>
  <c r="D150" l="1"/>
  <c r="C151"/>
  <c r="E151"/>
  <c r="F150"/>
  <c r="H150"/>
  <c r="G150"/>
  <c r="I150"/>
  <c r="K150"/>
  <c r="L150" s="1"/>
  <c r="F151" l="1"/>
  <c r="H151"/>
  <c r="G151"/>
  <c r="I151"/>
  <c r="K151"/>
  <c r="L151" s="1"/>
  <c r="D151"/>
  <c r="C152"/>
  <c r="E152"/>
  <c r="D152" l="1"/>
  <c r="C153"/>
  <c r="E153"/>
  <c r="F152"/>
  <c r="H152"/>
  <c r="G152"/>
  <c r="I152"/>
  <c r="K152"/>
  <c r="L152" s="1"/>
  <c r="F153" l="1"/>
  <c r="H153"/>
  <c r="G153"/>
  <c r="I153"/>
  <c r="K153"/>
  <c r="L153" s="1"/>
  <c r="D153"/>
  <c r="C154"/>
  <c r="E154"/>
  <c r="D154" l="1"/>
  <c r="C155"/>
  <c r="E155"/>
  <c r="F154"/>
  <c r="H154"/>
  <c r="G154"/>
  <c r="I154"/>
  <c r="K154"/>
  <c r="L154" s="1"/>
  <c r="F155" l="1"/>
  <c r="H155"/>
  <c r="G155"/>
  <c r="I155"/>
  <c r="K155"/>
  <c r="L155" s="1"/>
  <c r="D155"/>
  <c r="C156"/>
  <c r="E156"/>
  <c r="D156" l="1"/>
  <c r="C157"/>
  <c r="E157"/>
  <c r="F156"/>
  <c r="H156"/>
  <c r="G156"/>
  <c r="I156"/>
  <c r="K156"/>
  <c r="L156" s="1"/>
  <c r="F157" l="1"/>
  <c r="H157"/>
  <c r="G157"/>
  <c r="I157"/>
  <c r="K157"/>
  <c r="L157" s="1"/>
  <c r="D157"/>
  <c r="C158"/>
  <c r="E158"/>
  <c r="D158" l="1"/>
  <c r="C159"/>
  <c r="E159"/>
  <c r="F158"/>
  <c r="H158"/>
  <c r="G158"/>
  <c r="I158"/>
  <c r="K158"/>
  <c r="L158" s="1"/>
  <c r="F159" l="1"/>
  <c r="H159"/>
  <c r="G159"/>
  <c r="I159"/>
  <c r="K159"/>
  <c r="L159" s="1"/>
  <c r="D159"/>
  <c r="C160"/>
  <c r="E160"/>
  <c r="D160" l="1"/>
  <c r="C161"/>
  <c r="E161"/>
  <c r="F160"/>
  <c r="H160"/>
  <c r="G160"/>
  <c r="I160"/>
  <c r="K160"/>
  <c r="L160" s="1"/>
  <c r="F161" l="1"/>
  <c r="H161"/>
  <c r="G161"/>
  <c r="I161"/>
  <c r="K161"/>
  <c r="L161" s="1"/>
  <c r="D161"/>
  <c r="C162"/>
  <c r="E162"/>
  <c r="D162" l="1"/>
  <c r="C163"/>
  <c r="E163"/>
  <c r="F162"/>
  <c r="H162"/>
  <c r="G162"/>
  <c r="I162"/>
  <c r="K162"/>
  <c r="L162" s="1"/>
  <c r="F163" l="1"/>
  <c r="H163"/>
  <c r="G163"/>
  <c r="I163"/>
  <c r="K163"/>
  <c r="L163" s="1"/>
  <c r="D163"/>
  <c r="C164"/>
  <c r="E164"/>
  <c r="D164" l="1"/>
  <c r="C165"/>
  <c r="E165"/>
  <c r="F164"/>
  <c r="H164"/>
  <c r="G164"/>
  <c r="I164"/>
  <c r="K164"/>
  <c r="L164" s="1"/>
  <c r="F165" l="1"/>
  <c r="H165"/>
  <c r="G165"/>
  <c r="I165"/>
  <c r="K165"/>
  <c r="L165" s="1"/>
  <c r="D165"/>
  <c r="C166"/>
  <c r="E166"/>
  <c r="D166" l="1"/>
  <c r="C167"/>
  <c r="E167"/>
  <c r="F166"/>
  <c r="H166"/>
  <c r="G166"/>
  <c r="I166"/>
  <c r="K166"/>
  <c r="L166" s="1"/>
  <c r="F167" l="1"/>
  <c r="H167"/>
  <c r="G167"/>
  <c r="I167"/>
  <c r="K167"/>
  <c r="L167" s="1"/>
  <c r="D167"/>
  <c r="C168"/>
  <c r="E168"/>
  <c r="D168" l="1"/>
  <c r="C169"/>
  <c r="E169"/>
  <c r="F168"/>
  <c r="H168"/>
  <c r="G168"/>
  <c r="I168"/>
  <c r="K168"/>
  <c r="L168" s="1"/>
  <c r="F169" l="1"/>
  <c r="H169"/>
  <c r="G169"/>
  <c r="I169"/>
  <c r="K169"/>
  <c r="L169" s="1"/>
  <c r="D169"/>
  <c r="C170"/>
  <c r="E170"/>
  <c r="D170" l="1"/>
  <c r="C171"/>
  <c r="E171"/>
  <c r="F170"/>
  <c r="H170"/>
  <c r="G170"/>
  <c r="I170"/>
  <c r="K170"/>
  <c r="L170" s="1"/>
  <c r="F171" l="1"/>
  <c r="H171"/>
  <c r="G171"/>
  <c r="I171"/>
  <c r="K171"/>
  <c r="L171" s="1"/>
  <c r="D171"/>
  <c r="C172"/>
  <c r="E172"/>
  <c r="D172" l="1"/>
  <c r="C173"/>
  <c r="E173"/>
  <c r="F172"/>
  <c r="H172"/>
  <c r="G172"/>
  <c r="I172"/>
  <c r="K172"/>
  <c r="L172" s="1"/>
  <c r="F173" l="1"/>
  <c r="H173"/>
  <c r="G173"/>
  <c r="I173"/>
  <c r="K173"/>
  <c r="L173" s="1"/>
  <c r="D173"/>
  <c r="C174"/>
  <c r="E174"/>
  <c r="F174" l="1"/>
  <c r="H174"/>
  <c r="G174"/>
  <c r="I174"/>
  <c r="K174"/>
  <c r="L174" s="1"/>
  <c r="D174"/>
  <c r="C175"/>
  <c r="E175"/>
  <c r="D175" l="1"/>
  <c r="C176"/>
  <c r="E176"/>
  <c r="F175"/>
  <c r="H175"/>
  <c r="G175"/>
  <c r="I175"/>
  <c r="K175"/>
  <c r="L175" s="1"/>
  <c r="F176" l="1"/>
  <c r="H176"/>
  <c r="G176"/>
  <c r="I176"/>
  <c r="K176"/>
  <c r="L176" s="1"/>
  <c r="D176"/>
  <c r="C177"/>
  <c r="E177"/>
  <c r="D177" l="1"/>
  <c r="C178"/>
  <c r="E178"/>
  <c r="F177"/>
  <c r="H177"/>
  <c r="G177"/>
  <c r="I177"/>
  <c r="K177"/>
  <c r="L177" s="1"/>
  <c r="F178" l="1"/>
  <c r="H178"/>
  <c r="G178"/>
  <c r="I178"/>
  <c r="K178"/>
  <c r="L178" s="1"/>
  <c r="D178"/>
  <c r="C179"/>
  <c r="E179"/>
  <c r="D179" l="1"/>
  <c r="C180"/>
  <c r="E180"/>
  <c r="F179"/>
  <c r="H179"/>
  <c r="G179"/>
  <c r="I179"/>
  <c r="K179"/>
  <c r="L179" s="1"/>
  <c r="F180" l="1"/>
  <c r="H180"/>
  <c r="G180"/>
  <c r="I180"/>
  <c r="K180"/>
  <c r="L180" s="1"/>
  <c r="D180"/>
  <c r="C181"/>
  <c r="E181"/>
  <c r="D181" l="1"/>
  <c r="C182"/>
  <c r="E182"/>
  <c r="F181"/>
  <c r="H181"/>
  <c r="G181"/>
  <c r="I181"/>
  <c r="K181"/>
  <c r="L181" s="1"/>
  <c r="F182" l="1"/>
  <c r="H182"/>
  <c r="G182"/>
  <c r="I182"/>
  <c r="K182"/>
  <c r="L182" s="1"/>
  <c r="D182"/>
  <c r="C183"/>
  <c r="E183"/>
  <c r="D183" l="1"/>
  <c r="C184"/>
  <c r="E184"/>
  <c r="F183"/>
  <c r="H183"/>
  <c r="G183"/>
  <c r="I183"/>
  <c r="K183"/>
  <c r="L183" s="1"/>
  <c r="F184" l="1"/>
  <c r="H184"/>
  <c r="G184"/>
  <c r="I184"/>
  <c r="K184"/>
  <c r="L184" s="1"/>
  <c r="D184"/>
  <c r="C185"/>
  <c r="E185"/>
  <c r="F185" l="1"/>
  <c r="H185"/>
  <c r="G185"/>
  <c r="I185"/>
  <c r="K185"/>
  <c r="L185" s="1"/>
  <c r="D185"/>
  <c r="C186"/>
  <c r="E186"/>
  <c r="D186" l="1"/>
  <c r="C187"/>
  <c r="E187"/>
  <c r="F186"/>
  <c r="H186"/>
  <c r="G186"/>
  <c r="I186"/>
  <c r="K186"/>
  <c r="L186" s="1"/>
  <c r="F187" l="1"/>
  <c r="H187"/>
  <c r="G187"/>
  <c r="I187"/>
  <c r="K187"/>
  <c r="L187" s="1"/>
  <c r="D187"/>
  <c r="C188"/>
  <c r="E188"/>
  <c r="D188" l="1"/>
  <c r="C189"/>
  <c r="E189"/>
  <c r="F188"/>
  <c r="H188"/>
  <c r="G188"/>
  <c r="I188"/>
  <c r="K188"/>
  <c r="L188" s="1"/>
  <c r="F189" l="1"/>
  <c r="H189"/>
  <c r="G189"/>
  <c r="I189"/>
  <c r="K189"/>
  <c r="L189" s="1"/>
  <c r="D189"/>
  <c r="C190"/>
  <c r="E190"/>
  <c r="D190" l="1"/>
  <c r="C191"/>
  <c r="E191"/>
  <c r="F190"/>
  <c r="H190"/>
  <c r="G190"/>
  <c r="I190"/>
  <c r="K190"/>
  <c r="L190" s="1"/>
  <c r="F191" l="1"/>
  <c r="H191"/>
  <c r="G191"/>
  <c r="I191"/>
  <c r="K191"/>
  <c r="L191" s="1"/>
  <c r="D191"/>
  <c r="C192"/>
  <c r="E192"/>
  <c r="D192" l="1"/>
  <c r="C193"/>
  <c r="E193"/>
  <c r="F192"/>
  <c r="H192"/>
  <c r="G192"/>
  <c r="I192"/>
  <c r="K192"/>
  <c r="L192" s="1"/>
  <c r="F193" l="1"/>
  <c r="H193"/>
  <c r="G193"/>
  <c r="I193"/>
  <c r="K193"/>
  <c r="L193" s="1"/>
  <c r="D193"/>
  <c r="C194"/>
  <c r="E194"/>
  <c r="D194" l="1"/>
  <c r="C195"/>
  <c r="E195"/>
  <c r="F194"/>
  <c r="H194"/>
  <c r="G194"/>
  <c r="I194"/>
  <c r="K194"/>
  <c r="L194" s="1"/>
  <c r="F195" l="1"/>
  <c r="H195"/>
  <c r="G195"/>
  <c r="I195"/>
  <c r="K195"/>
  <c r="L195" s="1"/>
  <c r="D195"/>
  <c r="C196"/>
  <c r="E196"/>
  <c r="F196" l="1"/>
  <c r="H196"/>
  <c r="G196"/>
  <c r="I196"/>
  <c r="K196"/>
  <c r="L196" s="1"/>
  <c r="D196"/>
  <c r="C197"/>
  <c r="E197"/>
  <c r="F197" l="1"/>
  <c r="H197"/>
  <c r="G197"/>
  <c r="I197"/>
  <c r="K197"/>
  <c r="L197" s="1"/>
  <c r="D197"/>
  <c r="C198"/>
  <c r="E198"/>
  <c r="F198" l="1"/>
  <c r="H198"/>
  <c r="G198"/>
  <c r="I198"/>
  <c r="K198"/>
  <c r="L198" s="1"/>
  <c r="D198"/>
  <c r="C199"/>
  <c r="E199"/>
  <c r="F199" l="1"/>
  <c r="H199"/>
  <c r="G199"/>
  <c r="I199"/>
  <c r="K199"/>
  <c r="L199" s="1"/>
  <c r="D199"/>
  <c r="C200"/>
  <c r="E200"/>
  <c r="D200" l="1"/>
  <c r="C201"/>
  <c r="E201"/>
  <c r="F200"/>
  <c r="H200"/>
  <c r="G200"/>
  <c r="I200"/>
  <c r="K200"/>
  <c r="L200" s="1"/>
  <c r="F201" l="1"/>
  <c r="H201"/>
  <c r="G201"/>
  <c r="I201"/>
  <c r="K201"/>
  <c r="L201" s="1"/>
  <c r="D201"/>
  <c r="C202"/>
  <c r="E202"/>
  <c r="D202" l="1"/>
  <c r="C203"/>
  <c r="E203"/>
  <c r="F202"/>
  <c r="H202"/>
  <c r="G202"/>
  <c r="I202"/>
  <c r="K202"/>
  <c r="L202" s="1"/>
  <c r="F203" l="1"/>
  <c r="H203"/>
  <c r="G203"/>
  <c r="I203"/>
  <c r="K203"/>
  <c r="L203" s="1"/>
  <c r="D203"/>
  <c r="C204"/>
  <c r="E204"/>
  <c r="D204" l="1"/>
  <c r="C205"/>
  <c r="E205"/>
  <c r="F204"/>
  <c r="H204"/>
  <c r="G204"/>
  <c r="I204"/>
  <c r="K204"/>
  <c r="L204" s="1"/>
  <c r="F205" l="1"/>
  <c r="C212" s="1"/>
  <c r="H205"/>
  <c r="C213" s="1"/>
  <c r="G205"/>
  <c r="I205"/>
  <c r="C214" s="1"/>
  <c r="K205"/>
  <c r="L205" s="1"/>
  <c r="D205"/>
  <c r="E206"/>
  <c r="C206"/>
  <c r="D206" l="1"/>
  <c r="E207"/>
  <c r="C207"/>
  <c r="C211"/>
  <c r="C210"/>
  <c r="F211" s="1"/>
  <c r="D207" l="1"/>
  <c r="E208"/>
  <c r="C208"/>
  <c r="D208" l="1"/>
  <c r="E209"/>
  <c r="C209"/>
  <c r="D209" s="1"/>
  <c r="C4" i="9" l="1"/>
  <c r="C5"/>
  <c r="D5" s="1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C6" l="1"/>
  <c r="E6"/>
  <c r="I6" l="1"/>
  <c r="K6"/>
  <c r="F6"/>
  <c r="G6" s="1"/>
  <c r="H6"/>
  <c r="D6"/>
  <c r="C7"/>
  <c r="E7"/>
  <c r="D7" l="1"/>
  <c r="C8"/>
  <c r="E8"/>
  <c r="F7"/>
  <c r="H7"/>
  <c r="I7"/>
  <c r="K7"/>
  <c r="L7" s="1"/>
  <c r="F8" l="1"/>
  <c r="G8" s="1"/>
  <c r="H8"/>
  <c r="I8"/>
  <c r="K8"/>
  <c r="L8" s="1"/>
  <c r="G7"/>
  <c r="D8"/>
  <c r="C9"/>
  <c r="E9"/>
  <c r="D9" l="1"/>
  <c r="C10"/>
  <c r="E10"/>
  <c r="F9"/>
  <c r="H9"/>
  <c r="I9"/>
  <c r="K9"/>
  <c r="L9" s="1"/>
  <c r="F10" l="1"/>
  <c r="G10" s="1"/>
  <c r="H10"/>
  <c r="I10"/>
  <c r="K10"/>
  <c r="L10" s="1"/>
  <c r="G9"/>
  <c r="D10"/>
  <c r="C11"/>
  <c r="E11"/>
  <c r="D11" l="1"/>
  <c r="C12"/>
  <c r="E12"/>
  <c r="F11"/>
  <c r="H11"/>
  <c r="I11"/>
  <c r="K11"/>
  <c r="L11" s="1"/>
  <c r="G11" l="1"/>
  <c r="D12"/>
  <c r="C13"/>
  <c r="E13"/>
  <c r="F12"/>
  <c r="G12" s="1"/>
  <c r="H12"/>
  <c r="I12"/>
  <c r="K12"/>
  <c r="L12" s="1"/>
  <c r="F13" l="1"/>
  <c r="G13" s="1"/>
  <c r="H13"/>
  <c r="I13"/>
  <c r="K13"/>
  <c r="L13" s="1"/>
  <c r="D13"/>
  <c r="C14"/>
  <c r="E14"/>
  <c r="D14" l="1"/>
  <c r="C15"/>
  <c r="E15"/>
  <c r="F14"/>
  <c r="H14"/>
  <c r="I14"/>
  <c r="K14"/>
  <c r="L14" s="1"/>
  <c r="G14" l="1"/>
  <c r="D15"/>
  <c r="C16"/>
  <c r="E16"/>
  <c r="F15"/>
  <c r="G15" s="1"/>
  <c r="H15"/>
  <c r="I15"/>
  <c r="K15"/>
  <c r="L15" s="1"/>
  <c r="D16" l="1"/>
  <c r="C17"/>
  <c r="E17"/>
  <c r="F16"/>
  <c r="G16" s="1"/>
  <c r="H16"/>
  <c r="I16"/>
  <c r="K16"/>
  <c r="L16" s="1"/>
  <c r="D17" l="1"/>
  <c r="C18" s="1"/>
  <c r="E18"/>
  <c r="F17"/>
  <c r="G17" s="1"/>
  <c r="H17"/>
  <c r="I17"/>
  <c r="K17"/>
  <c r="L17" s="1"/>
  <c r="D18" l="1"/>
  <c r="C19"/>
  <c r="E19"/>
  <c r="F18"/>
  <c r="G18" s="1"/>
  <c r="H18"/>
  <c r="I18"/>
  <c r="K18"/>
  <c r="L18" s="1"/>
  <c r="D19" l="1"/>
  <c r="C20"/>
  <c r="E20"/>
  <c r="F19"/>
  <c r="G19" s="1"/>
  <c r="H19"/>
  <c r="I19"/>
  <c r="K19"/>
  <c r="L19" s="1"/>
  <c r="D20" l="1"/>
  <c r="C21"/>
  <c r="E21"/>
  <c r="F20"/>
  <c r="G20" s="1"/>
  <c r="H20"/>
  <c r="I20"/>
  <c r="K20"/>
  <c r="L20" s="1"/>
  <c r="D21" l="1"/>
  <c r="C22"/>
  <c r="E22"/>
  <c r="F21"/>
  <c r="G21" s="1"/>
  <c r="H21"/>
  <c r="I21"/>
  <c r="K21"/>
  <c r="L21" s="1"/>
  <c r="D22" l="1"/>
  <c r="C23"/>
  <c r="E23"/>
  <c r="F22"/>
  <c r="G22" s="1"/>
  <c r="H22"/>
  <c r="I22"/>
  <c r="K22"/>
  <c r="L22" s="1"/>
  <c r="D23" l="1"/>
  <c r="C24"/>
  <c r="E24"/>
  <c r="F23"/>
  <c r="G23" s="1"/>
  <c r="H23"/>
  <c r="I23"/>
  <c r="K23"/>
  <c r="L23" s="1"/>
  <c r="D24" l="1"/>
  <c r="C25"/>
  <c r="E25"/>
  <c r="F24"/>
  <c r="G24" s="1"/>
  <c r="H24"/>
  <c r="I24"/>
  <c r="K24"/>
  <c r="L24" s="1"/>
  <c r="D25" l="1"/>
  <c r="C26"/>
  <c r="E26"/>
  <c r="F25"/>
  <c r="G25" s="1"/>
  <c r="H25"/>
  <c r="I25"/>
  <c r="K25"/>
  <c r="L25" s="1"/>
  <c r="D26" l="1"/>
  <c r="C27"/>
  <c r="E27"/>
  <c r="F26"/>
  <c r="G26" s="1"/>
  <c r="H26"/>
  <c r="I26"/>
  <c r="K26"/>
  <c r="L26" s="1"/>
  <c r="D27" l="1"/>
  <c r="C28"/>
  <c r="E28"/>
  <c r="F27"/>
  <c r="G27" s="1"/>
  <c r="H27"/>
  <c r="I27"/>
  <c r="K27"/>
  <c r="L27" s="1"/>
  <c r="D28" l="1"/>
  <c r="C29"/>
  <c r="E29"/>
  <c r="F28"/>
  <c r="G28" s="1"/>
  <c r="H28"/>
  <c r="I28"/>
  <c r="K28"/>
  <c r="L28" s="1"/>
  <c r="D29" l="1"/>
  <c r="C30"/>
  <c r="E30"/>
  <c r="F29"/>
  <c r="G29" s="1"/>
  <c r="H29"/>
  <c r="I29"/>
  <c r="K29"/>
  <c r="L29" s="1"/>
  <c r="D30" l="1"/>
  <c r="C31"/>
  <c r="E31"/>
  <c r="F30"/>
  <c r="G30" s="1"/>
  <c r="H30"/>
  <c r="I30"/>
  <c r="K30"/>
  <c r="L30" s="1"/>
  <c r="D31" l="1"/>
  <c r="C32"/>
  <c r="E32"/>
  <c r="F31"/>
  <c r="G31" s="1"/>
  <c r="H31"/>
  <c r="I31"/>
  <c r="K31"/>
  <c r="L31" s="1"/>
  <c r="D32" l="1"/>
  <c r="C33"/>
  <c r="E33"/>
  <c r="F32"/>
  <c r="G32" s="1"/>
  <c r="H32"/>
  <c r="I32"/>
  <c r="K32"/>
  <c r="L32" s="1"/>
  <c r="D33" l="1"/>
  <c r="C34"/>
  <c r="E34"/>
  <c r="F33"/>
  <c r="G33" s="1"/>
  <c r="H33"/>
  <c r="I33"/>
  <c r="K33"/>
  <c r="L33" s="1"/>
  <c r="D34" l="1"/>
  <c r="C35"/>
  <c r="E35"/>
  <c r="F34"/>
  <c r="G34" s="1"/>
  <c r="H34"/>
  <c r="I34"/>
  <c r="K34"/>
  <c r="L34" s="1"/>
  <c r="D35" l="1"/>
  <c r="C36"/>
  <c r="E36"/>
  <c r="F35"/>
  <c r="G35" s="1"/>
  <c r="H35"/>
  <c r="I35"/>
  <c r="K35"/>
  <c r="L35" s="1"/>
  <c r="D36" l="1"/>
  <c r="C37"/>
  <c r="E37"/>
  <c r="F36"/>
  <c r="G36" s="1"/>
  <c r="H36"/>
  <c r="I36"/>
  <c r="K36"/>
  <c r="L36" s="1"/>
  <c r="D37" l="1"/>
  <c r="C38"/>
  <c r="E38"/>
  <c r="F37"/>
  <c r="G37" s="1"/>
  <c r="H37"/>
  <c r="I37"/>
  <c r="K37"/>
  <c r="L37" s="1"/>
  <c r="D38" l="1"/>
  <c r="C39"/>
  <c r="E39"/>
  <c r="F38"/>
  <c r="G38" s="1"/>
  <c r="H38"/>
  <c r="I38"/>
  <c r="K38"/>
  <c r="L38" s="1"/>
  <c r="D39" l="1"/>
  <c r="C40"/>
  <c r="E40"/>
  <c r="F39"/>
  <c r="G39" s="1"/>
  <c r="H39"/>
  <c r="I39"/>
  <c r="K39"/>
  <c r="L39" s="1"/>
  <c r="D40" l="1"/>
  <c r="C41"/>
  <c r="E41"/>
  <c r="F40"/>
  <c r="G40" s="1"/>
  <c r="H40"/>
  <c r="I40"/>
  <c r="K40"/>
  <c r="L40" s="1"/>
  <c r="D41" l="1"/>
  <c r="C42"/>
  <c r="E42"/>
  <c r="F41"/>
  <c r="G41" s="1"/>
  <c r="H41"/>
  <c r="I41"/>
  <c r="K41"/>
  <c r="L41" s="1"/>
  <c r="D42" l="1"/>
  <c r="C43"/>
  <c r="E43"/>
  <c r="F42"/>
  <c r="G42" s="1"/>
  <c r="H42"/>
  <c r="I42"/>
  <c r="K42"/>
  <c r="L42" s="1"/>
  <c r="D43" l="1"/>
  <c r="C44"/>
  <c r="E44"/>
  <c r="F43"/>
  <c r="G43" s="1"/>
  <c r="H43"/>
  <c r="I43"/>
  <c r="K43"/>
  <c r="L43" s="1"/>
  <c r="D44" l="1"/>
  <c r="C45"/>
  <c r="E45"/>
  <c r="F44"/>
  <c r="G44" s="1"/>
  <c r="H44"/>
  <c r="I44"/>
  <c r="K44"/>
  <c r="L44" s="1"/>
  <c r="D45" l="1"/>
  <c r="C46"/>
  <c r="E46"/>
  <c r="F45"/>
  <c r="G45" s="1"/>
  <c r="H45"/>
  <c r="I45"/>
  <c r="K45"/>
  <c r="L45" s="1"/>
  <c r="D46" l="1"/>
  <c r="C47"/>
  <c r="E47"/>
  <c r="F46"/>
  <c r="G46" s="1"/>
  <c r="H46"/>
  <c r="I46"/>
  <c r="K46"/>
  <c r="L46" s="1"/>
  <c r="D47" l="1"/>
  <c r="C48"/>
  <c r="E48"/>
  <c r="F47"/>
  <c r="G47" s="1"/>
  <c r="H47"/>
  <c r="I47"/>
  <c r="K47"/>
  <c r="L47" s="1"/>
  <c r="D48" l="1"/>
  <c r="C49"/>
  <c r="E49"/>
  <c r="F48"/>
  <c r="G48" s="1"/>
  <c r="H48"/>
  <c r="I48"/>
  <c r="K48"/>
  <c r="L48" s="1"/>
  <c r="D49" l="1"/>
  <c r="C50"/>
  <c r="E50"/>
  <c r="F49"/>
  <c r="G49" s="1"/>
  <c r="H49"/>
  <c r="I49"/>
  <c r="K49"/>
  <c r="L49" s="1"/>
  <c r="D50" l="1"/>
  <c r="C51"/>
  <c r="E51"/>
  <c r="F50"/>
  <c r="G50" s="1"/>
  <c r="H50"/>
  <c r="I50"/>
  <c r="K50"/>
  <c r="L50" s="1"/>
  <c r="D51" l="1"/>
  <c r="C52"/>
  <c r="E52"/>
  <c r="F51"/>
  <c r="G51" s="1"/>
  <c r="H51"/>
  <c r="I51"/>
  <c r="K51"/>
  <c r="L51" s="1"/>
  <c r="D52" l="1"/>
  <c r="C53"/>
  <c r="E53"/>
  <c r="F52"/>
  <c r="G52" s="1"/>
  <c r="H52"/>
  <c r="I52"/>
  <c r="K52"/>
  <c r="L52" s="1"/>
  <c r="E54" l="1"/>
  <c r="D53"/>
  <c r="C54" s="1"/>
  <c r="I53"/>
  <c r="K53"/>
  <c r="L53" s="1"/>
  <c r="H53"/>
  <c r="F53"/>
  <c r="G53" s="1"/>
  <c r="E55" l="1"/>
  <c r="D54"/>
  <c r="C55" s="1"/>
  <c r="I54"/>
  <c r="K54"/>
  <c r="L54" s="1"/>
  <c r="F54"/>
  <c r="G54" s="1"/>
  <c r="H54"/>
  <c r="E56" l="1"/>
  <c r="D55"/>
  <c r="C56" s="1"/>
  <c r="I55"/>
  <c r="K55"/>
  <c r="L55" s="1"/>
  <c r="H55"/>
  <c r="F55"/>
  <c r="G55" s="1"/>
  <c r="E57" l="1"/>
  <c r="D56"/>
  <c r="C57" s="1"/>
  <c r="I56"/>
  <c r="K56"/>
  <c r="L56" s="1"/>
  <c r="F56"/>
  <c r="G56" s="1"/>
  <c r="H56"/>
  <c r="D57" l="1"/>
  <c r="C58"/>
  <c r="E58"/>
  <c r="I57"/>
  <c r="K57"/>
  <c r="L57" s="1"/>
  <c r="F57"/>
  <c r="G57" s="1"/>
  <c r="H57"/>
  <c r="E59" l="1"/>
  <c r="D58"/>
  <c r="C59" s="1"/>
  <c r="I58"/>
  <c r="K58"/>
  <c r="L58" s="1"/>
  <c r="F58"/>
  <c r="G58" s="1"/>
  <c r="H58"/>
  <c r="E60" l="1"/>
  <c r="D59"/>
  <c r="C60" s="1"/>
  <c r="I59"/>
  <c r="K59"/>
  <c r="L59" s="1"/>
  <c r="F59"/>
  <c r="G59" s="1"/>
  <c r="H59"/>
  <c r="E61" l="1"/>
  <c r="D60"/>
  <c r="C61" s="1"/>
  <c r="I60"/>
  <c r="K60"/>
  <c r="L60" s="1"/>
  <c r="F60"/>
  <c r="G60" s="1"/>
  <c r="H60"/>
  <c r="E62" l="1"/>
  <c r="D61"/>
  <c r="C62" s="1"/>
  <c r="I61"/>
  <c r="K61"/>
  <c r="L61" s="1"/>
  <c r="F61"/>
  <c r="G61" s="1"/>
  <c r="H61"/>
  <c r="E63" l="1"/>
  <c r="D62"/>
  <c r="C63" s="1"/>
  <c r="I62"/>
  <c r="K62"/>
  <c r="L62" s="1"/>
  <c r="F62"/>
  <c r="G62" s="1"/>
  <c r="H62"/>
  <c r="E64" l="1"/>
  <c r="D63"/>
  <c r="C64" s="1"/>
  <c r="I63"/>
  <c r="K63"/>
  <c r="L63" s="1"/>
  <c r="F63"/>
  <c r="G63" s="1"/>
  <c r="H63"/>
  <c r="D64" l="1"/>
  <c r="E65" s="1"/>
  <c r="I64"/>
  <c r="K64"/>
  <c r="L64" s="1"/>
  <c r="F64"/>
  <c r="G64" s="1"/>
  <c r="H64"/>
  <c r="I65" l="1"/>
  <c r="K65"/>
  <c r="L65" s="1"/>
  <c r="F65"/>
  <c r="G65" s="1"/>
  <c r="H65"/>
  <c r="C65"/>
  <c r="D65" l="1"/>
  <c r="E66" s="1"/>
  <c r="I66" l="1"/>
  <c r="K66"/>
  <c r="L66" s="1"/>
  <c r="F66"/>
  <c r="G66" s="1"/>
  <c r="H66"/>
  <c r="C66"/>
  <c r="D66" l="1"/>
  <c r="E67" s="1"/>
  <c r="I67" l="1"/>
  <c r="K67"/>
  <c r="L67" s="1"/>
  <c r="F67"/>
  <c r="G67" s="1"/>
  <c r="H67"/>
  <c r="C67"/>
  <c r="D67" l="1"/>
  <c r="E68" s="1"/>
  <c r="I68" l="1"/>
  <c r="K68"/>
  <c r="L68" s="1"/>
  <c r="F68"/>
  <c r="G68" s="1"/>
  <c r="H68"/>
  <c r="C68"/>
  <c r="D68" l="1"/>
  <c r="E69" s="1"/>
  <c r="I69" l="1"/>
  <c r="K69"/>
  <c r="L69" s="1"/>
  <c r="F69"/>
  <c r="G69" s="1"/>
  <c r="H69"/>
  <c r="C69"/>
  <c r="D69" l="1"/>
  <c r="E70" s="1"/>
  <c r="I70" l="1"/>
  <c r="K70"/>
  <c r="L70" s="1"/>
  <c r="F70"/>
  <c r="G70" s="1"/>
  <c r="H70"/>
  <c r="C70"/>
  <c r="D70" l="1"/>
  <c r="E71" s="1"/>
  <c r="I71" l="1"/>
  <c r="K71"/>
  <c r="L71" s="1"/>
  <c r="F71"/>
  <c r="G71" s="1"/>
  <c r="H71"/>
  <c r="C71"/>
  <c r="D71" l="1"/>
  <c r="E72" s="1"/>
  <c r="I72" l="1"/>
  <c r="K72"/>
  <c r="L72" s="1"/>
  <c r="F72"/>
  <c r="G72" s="1"/>
  <c r="H72"/>
  <c r="C72"/>
  <c r="D72" l="1"/>
  <c r="E73" s="1"/>
  <c r="I73" l="1"/>
  <c r="K73"/>
  <c r="L73" s="1"/>
  <c r="F73"/>
  <c r="G73" s="1"/>
  <c r="H73"/>
  <c r="C73"/>
  <c r="D73" l="1"/>
  <c r="E74" s="1"/>
  <c r="I74" l="1"/>
  <c r="K74"/>
  <c r="L74" s="1"/>
  <c r="F74"/>
  <c r="G74" s="1"/>
  <c r="H74"/>
  <c r="C74"/>
  <c r="D74" l="1"/>
  <c r="E75" s="1"/>
  <c r="I75" l="1"/>
  <c r="K75"/>
  <c r="L75" s="1"/>
  <c r="F75"/>
  <c r="G75" s="1"/>
  <c r="H75"/>
  <c r="C75"/>
  <c r="D75" l="1"/>
  <c r="E76" s="1"/>
  <c r="I76" l="1"/>
  <c r="K76"/>
  <c r="L76" s="1"/>
  <c r="F76"/>
  <c r="G76" s="1"/>
  <c r="H76"/>
  <c r="C76"/>
  <c r="D76" l="1"/>
  <c r="E77" s="1"/>
  <c r="I77" l="1"/>
  <c r="K77"/>
  <c r="L77" s="1"/>
  <c r="F77"/>
  <c r="G77" s="1"/>
  <c r="H77"/>
  <c r="C77"/>
  <c r="D77" l="1"/>
  <c r="E78" s="1"/>
  <c r="I78" l="1"/>
  <c r="K78"/>
  <c r="L78" s="1"/>
  <c r="F78"/>
  <c r="G78" s="1"/>
  <c r="H78"/>
  <c r="C78"/>
  <c r="D78" l="1"/>
  <c r="E79" s="1"/>
  <c r="I79" l="1"/>
  <c r="K79"/>
  <c r="L79" s="1"/>
  <c r="F79"/>
  <c r="G79" s="1"/>
  <c r="H79"/>
  <c r="C79"/>
  <c r="D79" l="1"/>
  <c r="E80" s="1"/>
  <c r="I80" l="1"/>
  <c r="K80"/>
  <c r="L80" s="1"/>
  <c r="F80"/>
  <c r="G80" s="1"/>
  <c r="H80"/>
  <c r="C80"/>
  <c r="D80" l="1"/>
  <c r="E81" s="1"/>
  <c r="I81" l="1"/>
  <c r="K81"/>
  <c r="L81" s="1"/>
  <c r="F81"/>
  <c r="G81" s="1"/>
  <c r="H81"/>
  <c r="C81"/>
  <c r="D81" l="1"/>
  <c r="E82" s="1"/>
  <c r="I82" l="1"/>
  <c r="K82"/>
  <c r="L82" s="1"/>
  <c r="F82"/>
  <c r="G82" s="1"/>
  <c r="H82"/>
  <c r="C82"/>
  <c r="D82" l="1"/>
  <c r="E83" s="1"/>
  <c r="I83" l="1"/>
  <c r="K83"/>
  <c r="L83" s="1"/>
  <c r="F83"/>
  <c r="G83" s="1"/>
  <c r="H83"/>
  <c r="C83"/>
  <c r="D83" l="1"/>
  <c r="E84" s="1"/>
  <c r="I84" l="1"/>
  <c r="K84"/>
  <c r="L84" s="1"/>
  <c r="F84"/>
  <c r="G84" s="1"/>
  <c r="H84"/>
  <c r="C84"/>
  <c r="D84" l="1"/>
  <c r="E85" s="1"/>
  <c r="I85" l="1"/>
  <c r="K85"/>
  <c r="L85" s="1"/>
  <c r="F85"/>
  <c r="G85" s="1"/>
  <c r="H85"/>
  <c r="C85"/>
  <c r="D85" l="1"/>
  <c r="E86" s="1"/>
  <c r="I86" l="1"/>
  <c r="K86"/>
  <c r="L86" s="1"/>
  <c r="F86"/>
  <c r="G86" s="1"/>
  <c r="H86"/>
  <c r="C86"/>
  <c r="D86" l="1"/>
  <c r="E87" s="1"/>
  <c r="I87" l="1"/>
  <c r="K87"/>
  <c r="L87" s="1"/>
  <c r="F87"/>
  <c r="G87" s="1"/>
  <c r="H87"/>
  <c r="C87"/>
  <c r="D87" l="1"/>
  <c r="E88" s="1"/>
  <c r="I88" l="1"/>
  <c r="K88"/>
  <c r="L88" s="1"/>
  <c r="F88"/>
  <c r="G88" s="1"/>
  <c r="H88"/>
  <c r="C88"/>
  <c r="D88" l="1"/>
  <c r="E89" s="1"/>
  <c r="I89" l="1"/>
  <c r="K89"/>
  <c r="L89" s="1"/>
  <c r="F89"/>
  <c r="G89" s="1"/>
  <c r="H89"/>
  <c r="C89"/>
  <c r="D89" l="1"/>
  <c r="E90" s="1"/>
  <c r="I90" l="1"/>
  <c r="K90"/>
  <c r="L90" s="1"/>
  <c r="F90"/>
  <c r="G90" s="1"/>
  <c r="H90"/>
  <c r="C90"/>
  <c r="D90" l="1"/>
  <c r="E91" s="1"/>
  <c r="I91" l="1"/>
  <c r="K91"/>
  <c r="L91" s="1"/>
  <c r="F91"/>
  <c r="G91" s="1"/>
  <c r="H91"/>
  <c r="C91"/>
  <c r="D91" l="1"/>
  <c r="E92" s="1"/>
  <c r="I92" l="1"/>
  <c r="K92"/>
  <c r="L92" s="1"/>
  <c r="F92"/>
  <c r="G92" s="1"/>
  <c r="H92"/>
  <c r="C92"/>
  <c r="D92" l="1"/>
  <c r="E93" s="1"/>
  <c r="I93" l="1"/>
  <c r="K93"/>
  <c r="L93" s="1"/>
  <c r="F93"/>
  <c r="G93" s="1"/>
  <c r="H93"/>
  <c r="C93"/>
  <c r="D93" l="1"/>
  <c r="E94" s="1"/>
  <c r="I94" l="1"/>
  <c r="K94"/>
  <c r="L94" s="1"/>
  <c r="F94"/>
  <c r="G94" s="1"/>
  <c r="H94"/>
  <c r="C94"/>
  <c r="D94" l="1"/>
  <c r="E95" s="1"/>
  <c r="I95" l="1"/>
  <c r="K95"/>
  <c r="L95" s="1"/>
  <c r="F95"/>
  <c r="G95" s="1"/>
  <c r="H95"/>
  <c r="C95"/>
  <c r="D95" l="1"/>
  <c r="E96" s="1"/>
  <c r="I96" l="1"/>
  <c r="K96"/>
  <c r="L96" s="1"/>
  <c r="F96"/>
  <c r="G96" s="1"/>
  <c r="H96"/>
  <c r="C96"/>
  <c r="D96" l="1"/>
  <c r="E97" s="1"/>
  <c r="I97" l="1"/>
  <c r="K97"/>
  <c r="L97" s="1"/>
  <c r="F97"/>
  <c r="G97" s="1"/>
  <c r="H97"/>
  <c r="C97"/>
  <c r="D97" l="1"/>
  <c r="E98" s="1"/>
  <c r="I98" l="1"/>
  <c r="K98"/>
  <c r="L98" s="1"/>
  <c r="F98"/>
  <c r="G98" s="1"/>
  <c r="H98"/>
  <c r="C98"/>
  <c r="D98" l="1"/>
  <c r="E99" s="1"/>
  <c r="I99" l="1"/>
  <c r="K99"/>
  <c r="L99" s="1"/>
  <c r="F99"/>
  <c r="G99" s="1"/>
  <c r="H99"/>
  <c r="C99"/>
  <c r="D99" l="1"/>
  <c r="E100" s="1"/>
  <c r="I100" l="1"/>
  <c r="K100"/>
  <c r="L100" s="1"/>
  <c r="F100"/>
  <c r="G100" s="1"/>
  <c r="H100"/>
  <c r="C100"/>
  <c r="D100" l="1"/>
  <c r="E101" s="1"/>
  <c r="I101" l="1"/>
  <c r="K101"/>
  <c r="L101" s="1"/>
  <c r="F101"/>
  <c r="G101" s="1"/>
  <c r="H101"/>
  <c r="C101"/>
  <c r="D101" l="1"/>
  <c r="E102" s="1"/>
  <c r="I102" l="1"/>
  <c r="K102"/>
  <c r="L102" s="1"/>
  <c r="F102"/>
  <c r="G102" s="1"/>
  <c r="H102"/>
  <c r="C102"/>
  <c r="D102" l="1"/>
  <c r="E103" s="1"/>
  <c r="I103" l="1"/>
  <c r="K103"/>
  <c r="L103" s="1"/>
  <c r="F103"/>
  <c r="G103" s="1"/>
  <c r="H103"/>
  <c r="C103"/>
  <c r="D103" l="1"/>
  <c r="E104" s="1"/>
  <c r="I104" l="1"/>
  <c r="K104"/>
  <c r="L104" s="1"/>
  <c r="H104"/>
  <c r="F104"/>
  <c r="G104" s="1"/>
  <c r="C104"/>
  <c r="D104" l="1"/>
  <c r="E105" s="1"/>
  <c r="I105" l="1"/>
  <c r="K105"/>
  <c r="L105" s="1"/>
  <c r="F105"/>
  <c r="G105" s="1"/>
  <c r="H105"/>
  <c r="C105"/>
  <c r="D105" l="1"/>
  <c r="E106" s="1"/>
  <c r="I106" l="1"/>
  <c r="H106"/>
  <c r="K106"/>
  <c r="L106" s="1"/>
  <c r="F106"/>
  <c r="G106" s="1"/>
  <c r="C106"/>
  <c r="D106" l="1"/>
  <c r="C107" s="1"/>
  <c r="E107"/>
  <c r="D107" l="1"/>
  <c r="E108" s="1"/>
  <c r="I107"/>
  <c r="K107"/>
  <c r="L107" s="1"/>
  <c r="F107"/>
  <c r="G107" s="1"/>
  <c r="H107"/>
  <c r="I108" l="1"/>
  <c r="K108"/>
  <c r="L108" s="1"/>
  <c r="F108"/>
  <c r="G108" s="1"/>
  <c r="H108"/>
  <c r="C108"/>
  <c r="D108" l="1"/>
  <c r="E109" s="1"/>
  <c r="I109" l="1"/>
  <c r="K109"/>
  <c r="L109" s="1"/>
  <c r="F109"/>
  <c r="G109" s="1"/>
  <c r="H109"/>
  <c r="C109"/>
  <c r="D109" l="1"/>
  <c r="E110" s="1"/>
  <c r="I110" l="1"/>
  <c r="K110"/>
  <c r="L110" s="1"/>
  <c r="F110"/>
  <c r="G110" s="1"/>
  <c r="H110"/>
  <c r="C110"/>
  <c r="D110" l="1"/>
  <c r="E111" s="1"/>
  <c r="I111" l="1"/>
  <c r="K111"/>
  <c r="L111" s="1"/>
  <c r="F111"/>
  <c r="G111" s="1"/>
  <c r="H111"/>
  <c r="C111"/>
  <c r="D111" l="1"/>
  <c r="E112" s="1"/>
  <c r="I112" l="1"/>
  <c r="K112"/>
  <c r="L112" s="1"/>
  <c r="F112"/>
  <c r="G112" s="1"/>
  <c r="H112"/>
  <c r="C112"/>
  <c r="D112" l="1"/>
  <c r="E113" s="1"/>
  <c r="I113" l="1"/>
  <c r="K113"/>
  <c r="L113" s="1"/>
  <c r="F113"/>
  <c r="G113" s="1"/>
  <c r="H113"/>
  <c r="C113"/>
  <c r="D113" l="1"/>
  <c r="E114" s="1"/>
  <c r="I114" l="1"/>
  <c r="K114"/>
  <c r="L114" s="1"/>
  <c r="F114"/>
  <c r="G114" s="1"/>
  <c r="H114"/>
  <c r="C114"/>
  <c r="D114" l="1"/>
  <c r="E115" s="1"/>
  <c r="I115" l="1"/>
  <c r="K115"/>
  <c r="L115" s="1"/>
  <c r="F115"/>
  <c r="G115" s="1"/>
  <c r="H115"/>
  <c r="C115"/>
  <c r="D115" l="1"/>
  <c r="E116" s="1"/>
  <c r="I116" l="1"/>
  <c r="K116"/>
  <c r="L116" s="1"/>
  <c r="F116"/>
  <c r="G116" s="1"/>
  <c r="H116"/>
  <c r="C116"/>
  <c r="D116" l="1"/>
  <c r="E117" s="1"/>
  <c r="I117" l="1"/>
  <c r="K117"/>
  <c r="L117" s="1"/>
  <c r="F117"/>
  <c r="G117" s="1"/>
  <c r="H117"/>
  <c r="C117"/>
  <c r="D117" l="1"/>
  <c r="E118" s="1"/>
  <c r="I118" l="1"/>
  <c r="K118"/>
  <c r="L118" s="1"/>
  <c r="F118"/>
  <c r="G118" s="1"/>
  <c r="H118"/>
  <c r="C118"/>
  <c r="D118" l="1"/>
  <c r="E119" s="1"/>
  <c r="I119" l="1"/>
  <c r="K119"/>
  <c r="L119" s="1"/>
  <c r="F119"/>
  <c r="G119" s="1"/>
  <c r="H119"/>
  <c r="C119"/>
  <c r="D119" l="1"/>
  <c r="E120" s="1"/>
  <c r="I120" l="1"/>
  <c r="K120"/>
  <c r="L120" s="1"/>
  <c r="F120"/>
  <c r="G120" s="1"/>
  <c r="H120"/>
  <c r="C120"/>
  <c r="D120" l="1"/>
  <c r="E121" s="1"/>
  <c r="I121" l="1"/>
  <c r="K121"/>
  <c r="L121" s="1"/>
  <c r="F121"/>
  <c r="G121" s="1"/>
  <c r="H121"/>
  <c r="C121"/>
  <c r="D121" l="1"/>
  <c r="E122" s="1"/>
  <c r="I122" l="1"/>
  <c r="K122"/>
  <c r="L122" s="1"/>
  <c r="F122"/>
  <c r="G122" s="1"/>
  <c r="H122"/>
  <c r="C122"/>
  <c r="D122" l="1"/>
  <c r="E123" s="1"/>
  <c r="I123" l="1"/>
  <c r="K123"/>
  <c r="L123" s="1"/>
  <c r="F123"/>
  <c r="G123" s="1"/>
  <c r="H123"/>
  <c r="C123"/>
  <c r="D123" l="1"/>
  <c r="E124" s="1"/>
  <c r="I124" l="1"/>
  <c r="K124"/>
  <c r="L124" s="1"/>
  <c r="F124"/>
  <c r="G124" s="1"/>
  <c r="H124"/>
  <c r="C124"/>
  <c r="D124" l="1"/>
  <c r="E125" s="1"/>
  <c r="I125" l="1"/>
  <c r="K125"/>
  <c r="L125" s="1"/>
  <c r="F125"/>
  <c r="G125" s="1"/>
  <c r="H125"/>
  <c r="C125"/>
  <c r="D125" l="1"/>
  <c r="E126" s="1"/>
  <c r="I126" l="1"/>
  <c r="K126"/>
  <c r="L126" s="1"/>
  <c r="F126"/>
  <c r="G126" s="1"/>
  <c r="H126"/>
  <c r="C126"/>
  <c r="D126" l="1"/>
  <c r="E127" s="1"/>
  <c r="I127" l="1"/>
  <c r="K127"/>
  <c r="L127" s="1"/>
  <c r="F127"/>
  <c r="G127" s="1"/>
  <c r="H127"/>
  <c r="C127"/>
  <c r="E128" l="1"/>
  <c r="D127"/>
  <c r="C128" s="1"/>
  <c r="E129" l="1"/>
  <c r="D128"/>
  <c r="C129" s="1"/>
  <c r="I128"/>
  <c r="K128"/>
  <c r="L128" s="1"/>
  <c r="F128"/>
  <c r="G128" s="1"/>
  <c r="H128"/>
  <c r="E130" l="1"/>
  <c r="D129"/>
  <c r="C130" s="1"/>
  <c r="I129"/>
  <c r="K129"/>
  <c r="L129" s="1"/>
  <c r="F129"/>
  <c r="G129" s="1"/>
  <c r="H129"/>
  <c r="E131" l="1"/>
  <c r="D130"/>
  <c r="C131" s="1"/>
  <c r="I130"/>
  <c r="K130"/>
  <c r="L130" s="1"/>
  <c r="F130"/>
  <c r="G130" s="1"/>
  <c r="H130"/>
  <c r="E132" l="1"/>
  <c r="D131"/>
  <c r="C132" s="1"/>
  <c r="I131"/>
  <c r="K131"/>
  <c r="L131" s="1"/>
  <c r="F131"/>
  <c r="G131" s="1"/>
  <c r="H131"/>
  <c r="E133" l="1"/>
  <c r="D132"/>
  <c r="C133" s="1"/>
  <c r="I132"/>
  <c r="K132"/>
  <c r="L132" s="1"/>
  <c r="F132"/>
  <c r="G132" s="1"/>
  <c r="H132"/>
  <c r="E134" l="1"/>
  <c r="D133"/>
  <c r="C134" s="1"/>
  <c r="I133"/>
  <c r="K133"/>
  <c r="L133" s="1"/>
  <c r="F133"/>
  <c r="G133" s="1"/>
  <c r="H133"/>
  <c r="E135" l="1"/>
  <c r="D134"/>
  <c r="C135" s="1"/>
  <c r="I134"/>
  <c r="K134"/>
  <c r="L134" s="1"/>
  <c r="F134"/>
  <c r="G134" s="1"/>
  <c r="H134"/>
  <c r="E136" l="1"/>
  <c r="D135"/>
  <c r="C136" s="1"/>
  <c r="I135"/>
  <c r="K135"/>
  <c r="L135" s="1"/>
  <c r="F135"/>
  <c r="G135" s="1"/>
  <c r="H135"/>
  <c r="E137" l="1"/>
  <c r="D136"/>
  <c r="C137" s="1"/>
  <c r="I136"/>
  <c r="K136"/>
  <c r="L136" s="1"/>
  <c r="F136"/>
  <c r="G136" s="1"/>
  <c r="H136"/>
  <c r="E138" l="1"/>
  <c r="D137"/>
  <c r="C138" s="1"/>
  <c r="I137"/>
  <c r="K137"/>
  <c r="L137" s="1"/>
  <c r="F137"/>
  <c r="G137" s="1"/>
  <c r="H137"/>
  <c r="E139" l="1"/>
  <c r="D138"/>
  <c r="C139" s="1"/>
  <c r="I138"/>
  <c r="K138"/>
  <c r="L138" s="1"/>
  <c r="F138"/>
  <c r="G138" s="1"/>
  <c r="H138"/>
  <c r="E140" l="1"/>
  <c r="D139"/>
  <c r="C140" s="1"/>
  <c r="I139"/>
  <c r="K139"/>
  <c r="L139" s="1"/>
  <c r="F139"/>
  <c r="G139" s="1"/>
  <c r="H139"/>
  <c r="D140" l="1"/>
  <c r="E141" s="1"/>
  <c r="I140"/>
  <c r="K140"/>
  <c r="L140" s="1"/>
  <c r="F140"/>
  <c r="G140" s="1"/>
  <c r="H140"/>
  <c r="I141" l="1"/>
  <c r="K141"/>
  <c r="L141" s="1"/>
  <c r="F141"/>
  <c r="G141" s="1"/>
  <c r="H141"/>
  <c r="C141"/>
  <c r="D141" l="1"/>
  <c r="E142" s="1"/>
  <c r="I142" l="1"/>
  <c r="K142"/>
  <c r="L142" s="1"/>
  <c r="F142"/>
  <c r="G142" s="1"/>
  <c r="H142"/>
  <c r="C142"/>
  <c r="D142" l="1"/>
  <c r="E143" s="1"/>
  <c r="I143" l="1"/>
  <c r="K143"/>
  <c r="L143" s="1"/>
  <c r="F143"/>
  <c r="G143" s="1"/>
  <c r="H143"/>
  <c r="C143"/>
  <c r="D143" l="1"/>
  <c r="E144" s="1"/>
  <c r="I144" l="1"/>
  <c r="K144"/>
  <c r="L144" s="1"/>
  <c r="F144"/>
  <c r="G144" s="1"/>
  <c r="H144"/>
  <c r="C144"/>
  <c r="D144" l="1"/>
  <c r="E145" s="1"/>
  <c r="I145" l="1"/>
  <c r="K145"/>
  <c r="L145" s="1"/>
  <c r="F145"/>
  <c r="G145" s="1"/>
  <c r="H145"/>
  <c r="C145"/>
  <c r="D145" l="1"/>
  <c r="E146" s="1"/>
  <c r="I146" l="1"/>
  <c r="K146"/>
  <c r="L146" s="1"/>
  <c r="F146"/>
  <c r="G146" s="1"/>
  <c r="H146"/>
  <c r="C146"/>
  <c r="D146" l="1"/>
  <c r="E147" s="1"/>
  <c r="I147" l="1"/>
  <c r="K147"/>
  <c r="L147" s="1"/>
  <c r="F147"/>
  <c r="G147" s="1"/>
  <c r="H147"/>
  <c r="C147"/>
  <c r="D147" l="1"/>
  <c r="E148" s="1"/>
  <c r="I148" l="1"/>
  <c r="K148"/>
  <c r="L148" s="1"/>
  <c r="F148"/>
  <c r="G148" s="1"/>
  <c r="H148"/>
  <c r="C148"/>
  <c r="D148" l="1"/>
  <c r="E149" s="1"/>
  <c r="I149" l="1"/>
  <c r="K149"/>
  <c r="L149" s="1"/>
  <c r="F149"/>
  <c r="G149" s="1"/>
  <c r="H149"/>
  <c r="C149"/>
  <c r="D149" l="1"/>
  <c r="E150" s="1"/>
  <c r="I150" l="1"/>
  <c r="K150"/>
  <c r="L150" s="1"/>
  <c r="F150"/>
  <c r="G150" s="1"/>
  <c r="H150"/>
  <c r="C150"/>
  <c r="D4" i="8"/>
  <c r="E4"/>
  <c r="F4" s="1"/>
  <c r="D5"/>
  <c r="E5"/>
  <c r="F5" s="1"/>
  <c r="H5"/>
  <c r="D6"/>
  <c r="E6"/>
  <c r="F6" s="1"/>
  <c r="H6"/>
  <c r="D7"/>
  <c r="E7"/>
  <c r="F7" s="1"/>
  <c r="H7"/>
  <c r="D8"/>
  <c r="E8"/>
  <c r="F8" s="1"/>
  <c r="H8"/>
  <c r="D9"/>
  <c r="E9"/>
  <c r="H9"/>
  <c r="D10"/>
  <c r="E10"/>
  <c r="K10"/>
  <c r="D11"/>
  <c r="E11" s="1"/>
  <c r="F11" s="1"/>
  <c r="K11"/>
  <c r="D12"/>
  <c r="E12" s="1"/>
  <c r="F12" s="1"/>
  <c r="K12"/>
  <c r="D13"/>
  <c r="E13"/>
  <c r="K13"/>
  <c r="D14"/>
  <c r="E14"/>
  <c r="K14"/>
  <c r="D15"/>
  <c r="E15"/>
  <c r="K15"/>
  <c r="D16"/>
  <c r="E16"/>
  <c r="K16"/>
  <c r="D17"/>
  <c r="E17"/>
  <c r="K17"/>
  <c r="D18"/>
  <c r="E18"/>
  <c r="K18"/>
  <c r="D19"/>
  <c r="E19"/>
  <c r="K19"/>
  <c r="D20"/>
  <c r="E20"/>
  <c r="K20"/>
  <c r="D21"/>
  <c r="E21"/>
  <c r="K21"/>
  <c r="D22"/>
  <c r="E22"/>
  <c r="K22"/>
  <c r="D23"/>
  <c r="E23"/>
  <c r="K23"/>
  <c r="D24"/>
  <c r="E24"/>
  <c r="K24"/>
  <c r="D25"/>
  <c r="E25"/>
  <c r="K25"/>
  <c r="D26"/>
  <c r="E26"/>
  <c r="K26"/>
  <c r="D27"/>
  <c r="E27"/>
  <c r="K27"/>
  <c r="D28"/>
  <c r="E28"/>
  <c r="K28"/>
  <c r="D29"/>
  <c r="E29"/>
  <c r="K29"/>
  <c r="D30"/>
  <c r="E30"/>
  <c r="K30"/>
  <c r="D31"/>
  <c r="E31"/>
  <c r="K31"/>
  <c r="D32"/>
  <c r="E32"/>
  <c r="K32"/>
  <c r="D33"/>
  <c r="E33"/>
  <c r="K33"/>
  <c r="D34"/>
  <c r="E34"/>
  <c r="K34"/>
  <c r="D35"/>
  <c r="E35"/>
  <c r="K35"/>
  <c r="D36"/>
  <c r="E36"/>
  <c r="K36"/>
  <c r="D37"/>
  <c r="E37"/>
  <c r="K37"/>
  <c r="D38"/>
  <c r="E38"/>
  <c r="K38"/>
  <c r="D39"/>
  <c r="E39"/>
  <c r="K39"/>
  <c r="D40"/>
  <c r="E40"/>
  <c r="K40"/>
  <c r="D41"/>
  <c r="E41"/>
  <c r="K41"/>
  <c r="D42"/>
  <c r="E42"/>
  <c r="K42"/>
  <c r="D43"/>
  <c r="E43"/>
  <c r="K43"/>
  <c r="D44"/>
  <c r="E44"/>
  <c r="K44"/>
  <c r="D45"/>
  <c r="E45"/>
  <c r="K45"/>
  <c r="D46"/>
  <c r="E46"/>
  <c r="K46"/>
  <c r="D47"/>
  <c r="E47"/>
  <c r="K47"/>
  <c r="D48"/>
  <c r="E48"/>
  <c r="K48"/>
  <c r="D49"/>
  <c r="E49"/>
  <c r="K49"/>
  <c r="D50"/>
  <c r="E50"/>
  <c r="K50"/>
  <c r="D51"/>
  <c r="E51"/>
  <c r="K51"/>
  <c r="D52"/>
  <c r="E52"/>
  <c r="K52"/>
  <c r="D53"/>
  <c r="E53"/>
  <c r="K53"/>
  <c r="D54"/>
  <c r="E54"/>
  <c r="K54"/>
  <c r="D55"/>
  <c r="E55"/>
  <c r="K55"/>
  <c r="D56"/>
  <c r="E56"/>
  <c r="K56"/>
  <c r="D57"/>
  <c r="E57"/>
  <c r="K57"/>
  <c r="D58"/>
  <c r="E58"/>
  <c r="K58"/>
  <c r="D59"/>
  <c r="E59"/>
  <c r="K59"/>
  <c r="D60"/>
  <c r="E60"/>
  <c r="K60"/>
  <c r="D61"/>
  <c r="E61"/>
  <c r="K61"/>
  <c r="D62"/>
  <c r="E62"/>
  <c r="K62"/>
  <c r="D63"/>
  <c r="E63"/>
  <c r="K63"/>
  <c r="D64"/>
  <c r="E64"/>
  <c r="K64"/>
  <c r="D65"/>
  <c r="E65"/>
  <c r="K65"/>
  <c r="D66"/>
  <c r="E66"/>
  <c r="K66"/>
  <c r="D67"/>
  <c r="E67"/>
  <c r="K67"/>
  <c r="D68"/>
  <c r="E68"/>
  <c r="K68"/>
  <c r="D69"/>
  <c r="E69"/>
  <c r="K69"/>
  <c r="D70"/>
  <c r="E70"/>
  <c r="K70"/>
  <c r="D71"/>
  <c r="E71"/>
  <c r="K71"/>
  <c r="D72"/>
  <c r="E72"/>
  <c r="K72"/>
  <c r="D73"/>
  <c r="E73"/>
  <c r="K73"/>
  <c r="D74"/>
  <c r="E74"/>
  <c r="K74"/>
  <c r="D75"/>
  <c r="E75"/>
  <c r="K75"/>
  <c r="D76"/>
  <c r="E76"/>
  <c r="K76"/>
  <c r="D77"/>
  <c r="E77"/>
  <c r="K77"/>
  <c r="D78"/>
  <c r="E78"/>
  <c r="K78"/>
  <c r="D79"/>
  <c r="E79"/>
  <c r="K79"/>
  <c r="D80"/>
  <c r="E80"/>
  <c r="K80"/>
  <c r="D81"/>
  <c r="E81"/>
  <c r="K81"/>
  <c r="D82"/>
  <c r="E82"/>
  <c r="K82"/>
  <c r="D83"/>
  <c r="E83"/>
  <c r="K83"/>
  <c r="D84"/>
  <c r="E84"/>
  <c r="K84"/>
  <c r="D85"/>
  <c r="E85"/>
  <c r="K85"/>
  <c r="D86"/>
  <c r="E86"/>
  <c r="K86"/>
  <c r="D87"/>
  <c r="E87"/>
  <c r="K87"/>
  <c r="D88"/>
  <c r="E88"/>
  <c r="K88"/>
  <c r="D89"/>
  <c r="E89"/>
  <c r="K89"/>
  <c r="D90"/>
  <c r="E90"/>
  <c r="K90"/>
  <c r="D91"/>
  <c r="E91"/>
  <c r="K91"/>
  <c r="D92"/>
  <c r="E92"/>
  <c r="K92"/>
  <c r="D93"/>
  <c r="E93"/>
  <c r="K93"/>
  <c r="D94"/>
  <c r="E94"/>
  <c r="K94"/>
  <c r="D95"/>
  <c r="E95"/>
  <c r="K95"/>
  <c r="D96"/>
  <c r="E96"/>
  <c r="K96"/>
  <c r="D97"/>
  <c r="E97"/>
  <c r="K97"/>
  <c r="D98"/>
  <c r="E98"/>
  <c r="K98"/>
  <c r="D99"/>
  <c r="E99"/>
  <c r="K99"/>
  <c r="D100"/>
  <c r="E100"/>
  <c r="K100"/>
  <c r="D101"/>
  <c r="E101"/>
  <c r="K101"/>
  <c r="D102"/>
  <c r="E102"/>
  <c r="K102"/>
  <c r="D103"/>
  <c r="E103"/>
  <c r="K103"/>
  <c r="D104"/>
  <c r="E104"/>
  <c r="K104"/>
  <c r="D105"/>
  <c r="E105"/>
  <c r="K105"/>
  <c r="D106"/>
  <c r="E106"/>
  <c r="K106"/>
  <c r="D107"/>
  <c r="E107"/>
  <c r="K107"/>
  <c r="D108"/>
  <c r="E108"/>
  <c r="K108"/>
  <c r="D109"/>
  <c r="E109"/>
  <c r="K109"/>
  <c r="D110"/>
  <c r="E110"/>
  <c r="K110"/>
  <c r="D111"/>
  <c r="E111"/>
  <c r="K111"/>
  <c r="D112"/>
  <c r="E112"/>
  <c r="K112"/>
  <c r="D113"/>
  <c r="E113"/>
  <c r="K113"/>
  <c r="D114"/>
  <c r="E114"/>
  <c r="K114"/>
  <c r="D115"/>
  <c r="E115"/>
  <c r="K115"/>
  <c r="D116"/>
  <c r="E116"/>
  <c r="K116"/>
  <c r="D117"/>
  <c r="E117"/>
  <c r="K117"/>
  <c r="D118"/>
  <c r="E118"/>
  <c r="K118"/>
  <c r="D119"/>
  <c r="E119"/>
  <c r="K119"/>
  <c r="D120"/>
  <c r="E120"/>
  <c r="K120"/>
  <c r="D121"/>
  <c r="E121"/>
  <c r="K121"/>
  <c r="D122"/>
  <c r="E122"/>
  <c r="K122"/>
  <c r="D123"/>
  <c r="E123"/>
  <c r="K123"/>
  <c r="D124"/>
  <c r="E124"/>
  <c r="K124"/>
  <c r="D125"/>
  <c r="E125"/>
  <c r="K125"/>
  <c r="D126"/>
  <c r="E126"/>
  <c r="K126"/>
  <c r="D127"/>
  <c r="E127"/>
  <c r="K127"/>
  <c r="D128"/>
  <c r="E128"/>
  <c r="K128"/>
  <c r="D129"/>
  <c r="E129"/>
  <c r="K129"/>
  <c r="D130"/>
  <c r="E130"/>
  <c r="K130"/>
  <c r="D131"/>
  <c r="E131"/>
  <c r="K131"/>
  <c r="D132"/>
  <c r="E132"/>
  <c r="K132"/>
  <c r="D133"/>
  <c r="E133"/>
  <c r="K133"/>
  <c r="D134"/>
  <c r="E134"/>
  <c r="K134"/>
  <c r="D135"/>
  <c r="E135"/>
  <c r="K135"/>
  <c r="D136"/>
  <c r="E136" s="1"/>
  <c r="F136" s="1"/>
  <c r="K136"/>
  <c r="D137"/>
  <c r="E139" s="1"/>
  <c r="K137"/>
  <c r="D138"/>
  <c r="E140" s="1"/>
  <c r="F140" s="1"/>
  <c r="K138"/>
  <c r="D139"/>
  <c r="E141" s="1"/>
  <c r="F141" s="1"/>
  <c r="K139"/>
  <c r="D140"/>
  <c r="E142" s="1"/>
  <c r="F142" s="1"/>
  <c r="K140"/>
  <c r="D141"/>
  <c r="E143" s="1"/>
  <c r="F143" s="1"/>
  <c r="K141"/>
  <c r="D142"/>
  <c r="E144" s="1"/>
  <c r="K142"/>
  <c r="D143"/>
  <c r="E145" s="1"/>
  <c r="F145" s="1"/>
  <c r="K143"/>
  <c r="D144"/>
  <c r="E146" s="1"/>
  <c r="K144"/>
  <c r="D145"/>
  <c r="E147" s="1"/>
  <c r="F147" s="1"/>
  <c r="K145"/>
  <c r="D146"/>
  <c r="E148" s="1"/>
  <c r="F148" s="1"/>
  <c r="K146"/>
  <c r="D147"/>
  <c r="E149" s="1"/>
  <c r="F149" s="1"/>
  <c r="K147"/>
  <c r="D148"/>
  <c r="E150" s="1"/>
  <c r="F150" s="1"/>
  <c r="K148"/>
  <c r="D149"/>
  <c r="E151" s="1"/>
  <c r="F151" s="1"/>
  <c r="K149"/>
  <c r="D150"/>
  <c r="E152" s="1"/>
  <c r="F152" s="1"/>
  <c r="K150"/>
  <c r="D151"/>
  <c r="E153" s="1"/>
  <c r="K151"/>
  <c r="D152"/>
  <c r="E154" s="1"/>
  <c r="F154" s="1"/>
  <c r="K152"/>
  <c r="D153"/>
  <c r="E155" s="1"/>
  <c r="F155" s="1"/>
  <c r="K153"/>
  <c r="D154"/>
  <c r="E156" s="1"/>
  <c r="F156" s="1"/>
  <c r="K154"/>
  <c r="D155"/>
  <c r="E157" s="1"/>
  <c r="F157" s="1"/>
  <c r="K155"/>
  <c r="D156"/>
  <c r="E158" s="1"/>
  <c r="F158" s="1"/>
  <c r="K156"/>
  <c r="D157"/>
  <c r="E159" s="1"/>
  <c r="F159" s="1"/>
  <c r="K157"/>
  <c r="D158"/>
  <c r="E160" s="1"/>
  <c r="F160" s="1"/>
  <c r="K158"/>
  <c r="D159"/>
  <c r="E161" s="1"/>
  <c r="F161" s="1"/>
  <c r="K159"/>
  <c r="D160"/>
  <c r="E162" s="1"/>
  <c r="F162" s="1"/>
  <c r="K160"/>
  <c r="D161"/>
  <c r="E163" s="1"/>
  <c r="K161"/>
  <c r="D162"/>
  <c r="E164" s="1"/>
  <c r="F164" s="1"/>
  <c r="K162"/>
  <c r="D163"/>
  <c r="K163"/>
  <c r="D164"/>
  <c r="E165" s="1"/>
  <c r="F165" s="1"/>
  <c r="K164"/>
  <c r="D165"/>
  <c r="K165"/>
  <c r="D166"/>
  <c r="E166" s="1"/>
  <c r="F166" s="1"/>
  <c r="K166"/>
  <c r="D167"/>
  <c r="E167"/>
  <c r="K167"/>
  <c r="D168"/>
  <c r="E168"/>
  <c r="K168"/>
  <c r="D169"/>
  <c r="E169"/>
  <c r="K169"/>
  <c r="D170"/>
  <c r="E170"/>
  <c r="K170"/>
  <c r="D171"/>
  <c r="E171"/>
  <c r="K171"/>
  <c r="D172"/>
  <c r="E172"/>
  <c r="K172"/>
  <c r="D173"/>
  <c r="E173"/>
  <c r="K173"/>
  <c r="D174"/>
  <c r="E174"/>
  <c r="K174"/>
  <c r="D175"/>
  <c r="E175"/>
  <c r="K175"/>
  <c r="D176"/>
  <c r="E176"/>
  <c r="K176"/>
  <c r="D177"/>
  <c r="E177"/>
  <c r="K177"/>
  <c r="D178"/>
  <c r="E178"/>
  <c r="K178"/>
  <c r="D179"/>
  <c r="E179"/>
  <c r="K179"/>
  <c r="D180"/>
  <c r="E180"/>
  <c r="K180"/>
  <c r="D181"/>
  <c r="E181"/>
  <c r="K181"/>
  <c r="D182"/>
  <c r="E182"/>
  <c r="K182"/>
  <c r="D183"/>
  <c r="E183"/>
  <c r="K183"/>
  <c r="D184"/>
  <c r="E184"/>
  <c r="K184"/>
  <c r="D185"/>
  <c r="E185"/>
  <c r="K185"/>
  <c r="D186"/>
  <c r="E186" s="1"/>
  <c r="F186" s="1"/>
  <c r="K186"/>
  <c r="D187"/>
  <c r="E189" s="1"/>
  <c r="K187"/>
  <c r="D188"/>
  <c r="E190" s="1"/>
  <c r="F190" s="1"/>
  <c r="K188"/>
  <c r="D189"/>
  <c r="E191" s="1"/>
  <c r="F191" s="1"/>
  <c r="K189"/>
  <c r="D190"/>
  <c r="K190"/>
  <c r="D191"/>
  <c r="E192" s="1"/>
  <c r="F192" s="1"/>
  <c r="K191"/>
  <c r="D192"/>
  <c r="K192"/>
  <c r="D193"/>
  <c r="E193"/>
  <c r="K193"/>
  <c r="D194"/>
  <c r="E194"/>
  <c r="K194"/>
  <c r="D195"/>
  <c r="E195"/>
  <c r="K195"/>
  <c r="D196"/>
  <c r="E196"/>
  <c r="K196"/>
  <c r="D197"/>
  <c r="E197"/>
  <c r="K197"/>
  <c r="D198"/>
  <c r="E198"/>
  <c r="K198"/>
  <c r="D199"/>
  <c r="E199"/>
  <c r="K199"/>
  <c r="D200"/>
  <c r="E200"/>
  <c r="K200"/>
  <c r="D201"/>
  <c r="E201"/>
  <c r="K201"/>
  <c r="D202"/>
  <c r="E202"/>
  <c r="K202"/>
  <c r="D203"/>
  <c r="E203"/>
  <c r="K203"/>
  <c r="D204"/>
  <c r="E204"/>
  <c r="K204"/>
  <c r="D205"/>
  <c r="E205"/>
  <c r="K205"/>
  <c r="F163" l="1"/>
  <c r="F60"/>
  <c r="G60" s="1"/>
  <c r="H60" s="1"/>
  <c r="F58"/>
  <c r="F56"/>
  <c r="F54"/>
  <c r="F52"/>
  <c r="F50"/>
  <c r="F48"/>
  <c r="F46"/>
  <c r="F44"/>
  <c r="F42"/>
  <c r="F40"/>
  <c r="F38"/>
  <c r="F36"/>
  <c r="F34"/>
  <c r="F32"/>
  <c r="F30"/>
  <c r="F28"/>
  <c r="F26"/>
  <c r="F24"/>
  <c r="F22"/>
  <c r="F20"/>
  <c r="F18"/>
  <c r="F16"/>
  <c r="F14"/>
  <c r="F10"/>
  <c r="E151" i="9"/>
  <c r="D150"/>
  <c r="C151" s="1"/>
  <c r="F205" i="8"/>
  <c r="F203"/>
  <c r="F201"/>
  <c r="F199"/>
  <c r="F197"/>
  <c r="F195"/>
  <c r="F193"/>
  <c r="F184"/>
  <c r="F182"/>
  <c r="F180"/>
  <c r="F178"/>
  <c r="F176"/>
  <c r="F174"/>
  <c r="F172"/>
  <c r="F170"/>
  <c r="F168"/>
  <c r="F135"/>
  <c r="G135" s="1"/>
  <c r="H135" s="1"/>
  <c r="F133"/>
  <c r="G133" s="1"/>
  <c r="H133" s="1"/>
  <c r="F131"/>
  <c r="G131" s="1"/>
  <c r="H131" s="1"/>
  <c r="F129"/>
  <c r="G129" s="1"/>
  <c r="H129" s="1"/>
  <c r="F127"/>
  <c r="G127" s="1"/>
  <c r="H127" s="1"/>
  <c r="F125"/>
  <c r="G125" s="1"/>
  <c r="H125" s="1"/>
  <c r="F123"/>
  <c r="G123" s="1"/>
  <c r="H123" s="1"/>
  <c r="F121"/>
  <c r="G121" s="1"/>
  <c r="H121" s="1"/>
  <c r="F119"/>
  <c r="G119" s="1"/>
  <c r="H119" s="1"/>
  <c r="F117"/>
  <c r="G117" s="1"/>
  <c r="H117" s="1"/>
  <c r="F115"/>
  <c r="G115" s="1"/>
  <c r="H115" s="1"/>
  <c r="F113"/>
  <c r="G113" s="1"/>
  <c r="H113" s="1"/>
  <c r="F111"/>
  <c r="G111" s="1"/>
  <c r="H111" s="1"/>
  <c r="F109"/>
  <c r="F107"/>
  <c r="F105"/>
  <c r="F103"/>
  <c r="F101"/>
  <c r="F99"/>
  <c r="F97"/>
  <c r="F95"/>
  <c r="F93"/>
  <c r="F9"/>
  <c r="F91"/>
  <c r="F89"/>
  <c r="F87"/>
  <c r="F153"/>
  <c r="F85"/>
  <c r="F83"/>
  <c r="F81"/>
  <c r="F79"/>
  <c r="F77"/>
  <c r="F75"/>
  <c r="F73"/>
  <c r="I73" s="1"/>
  <c r="F71"/>
  <c r="I71" s="1"/>
  <c r="F69"/>
  <c r="I69" s="1"/>
  <c r="F67"/>
  <c r="I67" s="1"/>
  <c r="F65"/>
  <c r="I65" s="1"/>
  <c r="F63"/>
  <c r="I63" s="1"/>
  <c r="F144"/>
  <c r="L144" s="1"/>
  <c r="F134"/>
  <c r="G134" s="1"/>
  <c r="H134" s="1"/>
  <c r="F132"/>
  <c r="G132" s="1"/>
  <c r="H132" s="1"/>
  <c r="F130"/>
  <c r="G130" s="1"/>
  <c r="H130" s="1"/>
  <c r="F128"/>
  <c r="G128" s="1"/>
  <c r="H128" s="1"/>
  <c r="F126"/>
  <c r="G126" s="1"/>
  <c r="H126" s="1"/>
  <c r="F124"/>
  <c r="G124" s="1"/>
  <c r="H124" s="1"/>
  <c r="F122"/>
  <c r="G122" s="1"/>
  <c r="H122" s="1"/>
  <c r="F120"/>
  <c r="G120" s="1"/>
  <c r="H120" s="1"/>
  <c r="F118"/>
  <c r="G118" s="1"/>
  <c r="H118" s="1"/>
  <c r="F116"/>
  <c r="G116" s="1"/>
  <c r="H116" s="1"/>
  <c r="F114"/>
  <c r="G114" s="1"/>
  <c r="H114" s="1"/>
  <c r="F112"/>
  <c r="G112" s="1"/>
  <c r="H112" s="1"/>
  <c r="F74"/>
  <c r="G74" s="1"/>
  <c r="H74" s="1"/>
  <c r="F72"/>
  <c r="I72" s="1"/>
  <c r="F70"/>
  <c r="I70" s="1"/>
  <c r="F68"/>
  <c r="I68" s="1"/>
  <c r="F66"/>
  <c r="I66" s="1"/>
  <c r="F64"/>
  <c r="I64" s="1"/>
  <c r="F62"/>
  <c r="I62" s="1"/>
  <c r="I60"/>
  <c r="F204"/>
  <c r="L204" s="1"/>
  <c r="F202"/>
  <c r="J202" s="1"/>
  <c r="F200"/>
  <c r="L200" s="1"/>
  <c r="F198"/>
  <c r="J198" s="1"/>
  <c r="F196"/>
  <c r="L196" s="1"/>
  <c r="F194"/>
  <c r="J194" s="1"/>
  <c r="F185"/>
  <c r="L185" s="1"/>
  <c r="F183"/>
  <c r="J183" s="1"/>
  <c r="F181"/>
  <c r="L181" s="1"/>
  <c r="F179"/>
  <c r="J179" s="1"/>
  <c r="F177"/>
  <c r="L177" s="1"/>
  <c r="F175"/>
  <c r="J175" s="1"/>
  <c r="F173"/>
  <c r="L173" s="1"/>
  <c r="F171"/>
  <c r="J171" s="1"/>
  <c r="F169"/>
  <c r="L169" s="1"/>
  <c r="L135"/>
  <c r="J135"/>
  <c r="I133"/>
  <c r="I131"/>
  <c r="I128"/>
  <c r="I127"/>
  <c r="I125"/>
  <c r="I123"/>
  <c r="I120"/>
  <c r="I119"/>
  <c r="I117"/>
  <c r="I115"/>
  <c r="I112"/>
  <c r="I111"/>
  <c r="F110"/>
  <c r="J110" s="1"/>
  <c r="F108"/>
  <c r="L108" s="1"/>
  <c r="F106"/>
  <c r="J106" s="1"/>
  <c r="F104"/>
  <c r="L104" s="1"/>
  <c r="F102"/>
  <c r="J102" s="1"/>
  <c r="F100"/>
  <c r="L100" s="1"/>
  <c r="F98"/>
  <c r="J98" s="1"/>
  <c r="F96"/>
  <c r="L96" s="1"/>
  <c r="F94"/>
  <c r="J94" s="1"/>
  <c r="F92"/>
  <c r="L92" s="1"/>
  <c r="F90"/>
  <c r="J90" s="1"/>
  <c r="F88"/>
  <c r="L88" s="1"/>
  <c r="F86"/>
  <c r="J86" s="1"/>
  <c r="F84"/>
  <c r="L84" s="1"/>
  <c r="F82"/>
  <c r="J82" s="1"/>
  <c r="F80"/>
  <c r="L80" s="1"/>
  <c r="F78"/>
  <c r="J78" s="1"/>
  <c r="F76"/>
  <c r="L76" s="1"/>
  <c r="F61"/>
  <c r="J61" s="1"/>
  <c r="F59"/>
  <c r="J59" s="1"/>
  <c r="F57"/>
  <c r="I57" s="1"/>
  <c r="F55"/>
  <c r="G55" s="1"/>
  <c r="H55" s="1"/>
  <c r="F53"/>
  <c r="I53" s="1"/>
  <c r="F51"/>
  <c r="G51" s="1"/>
  <c r="H51" s="1"/>
  <c r="F49"/>
  <c r="I49" s="1"/>
  <c r="F47"/>
  <c r="G47" s="1"/>
  <c r="H47" s="1"/>
  <c r="F45"/>
  <c r="I45" s="1"/>
  <c r="F43"/>
  <c r="G43" s="1"/>
  <c r="H43" s="1"/>
  <c r="F41"/>
  <c r="I41" s="1"/>
  <c r="F39"/>
  <c r="G39" s="1"/>
  <c r="H39" s="1"/>
  <c r="F37"/>
  <c r="I37" s="1"/>
  <c r="F35"/>
  <c r="G35" s="1"/>
  <c r="H35" s="1"/>
  <c r="F33"/>
  <c r="I33" s="1"/>
  <c r="F31"/>
  <c r="G31" s="1"/>
  <c r="H31" s="1"/>
  <c r="F29"/>
  <c r="I29" s="1"/>
  <c r="F27"/>
  <c r="G27" s="1"/>
  <c r="H27" s="1"/>
  <c r="F25"/>
  <c r="I25" s="1"/>
  <c r="F23"/>
  <c r="G23" s="1"/>
  <c r="H23" s="1"/>
  <c r="F21"/>
  <c r="I21" s="1"/>
  <c r="F19"/>
  <c r="G19" s="1"/>
  <c r="H19" s="1"/>
  <c r="F17"/>
  <c r="I17" s="1"/>
  <c r="F15"/>
  <c r="G15" s="1"/>
  <c r="H15" s="1"/>
  <c r="J205"/>
  <c r="L205"/>
  <c r="G205"/>
  <c r="H205" s="1"/>
  <c r="I205"/>
  <c r="J201"/>
  <c r="L201"/>
  <c r="G201"/>
  <c r="H201" s="1"/>
  <c r="I201"/>
  <c r="J197"/>
  <c r="L197"/>
  <c r="G197"/>
  <c r="H197" s="1"/>
  <c r="I197"/>
  <c r="J193"/>
  <c r="L193"/>
  <c r="G193"/>
  <c r="H193" s="1"/>
  <c r="I193"/>
  <c r="J182"/>
  <c r="L182"/>
  <c r="G182"/>
  <c r="H182" s="1"/>
  <c r="I182"/>
  <c r="J178"/>
  <c r="L178"/>
  <c r="G178"/>
  <c r="H178" s="1"/>
  <c r="I178"/>
  <c r="J174"/>
  <c r="L174"/>
  <c r="G174"/>
  <c r="H174" s="1"/>
  <c r="I174"/>
  <c r="J170"/>
  <c r="L170"/>
  <c r="G170"/>
  <c r="H170" s="1"/>
  <c r="I170"/>
  <c r="J166"/>
  <c r="L166"/>
  <c r="G166"/>
  <c r="H166" s="1"/>
  <c r="I166"/>
  <c r="J164"/>
  <c r="L164"/>
  <c r="G164"/>
  <c r="H164" s="1"/>
  <c r="I164"/>
  <c r="J162"/>
  <c r="L162"/>
  <c r="G162"/>
  <c r="H162" s="1"/>
  <c r="I162"/>
  <c r="J160"/>
  <c r="L160"/>
  <c r="G160"/>
  <c r="H160" s="1"/>
  <c r="I160"/>
  <c r="J158"/>
  <c r="L158"/>
  <c r="G158"/>
  <c r="H158" s="1"/>
  <c r="I158"/>
  <c r="J156"/>
  <c r="L156"/>
  <c r="G156"/>
  <c r="H156" s="1"/>
  <c r="I156"/>
  <c r="J154"/>
  <c r="L154"/>
  <c r="G154"/>
  <c r="H154" s="1"/>
  <c r="I154"/>
  <c r="J152"/>
  <c r="L152"/>
  <c r="G152"/>
  <c r="H152" s="1"/>
  <c r="I152"/>
  <c r="J150"/>
  <c r="L150"/>
  <c r="G150"/>
  <c r="H150" s="1"/>
  <c r="I150"/>
  <c r="J148"/>
  <c r="L148"/>
  <c r="G148"/>
  <c r="H148" s="1"/>
  <c r="I148"/>
  <c r="J145"/>
  <c r="L145"/>
  <c r="G145"/>
  <c r="H145" s="1"/>
  <c r="I145"/>
  <c r="J204"/>
  <c r="G204"/>
  <c r="H204" s="1"/>
  <c r="L202"/>
  <c r="M202" s="1"/>
  <c r="J200"/>
  <c r="G200"/>
  <c r="H200" s="1"/>
  <c r="L198"/>
  <c r="M198" s="1"/>
  <c r="J196"/>
  <c r="G196"/>
  <c r="H196" s="1"/>
  <c r="L194"/>
  <c r="M194" s="1"/>
  <c r="J192"/>
  <c r="L192"/>
  <c r="G192"/>
  <c r="H192" s="1"/>
  <c r="I192"/>
  <c r="J191"/>
  <c r="L191"/>
  <c r="G191"/>
  <c r="H191" s="1"/>
  <c r="I191"/>
  <c r="J190"/>
  <c r="L190"/>
  <c r="G190"/>
  <c r="H190" s="1"/>
  <c r="I190"/>
  <c r="J186"/>
  <c r="L186"/>
  <c r="G186"/>
  <c r="H186" s="1"/>
  <c r="I186"/>
  <c r="J185"/>
  <c r="G185"/>
  <c r="H185" s="1"/>
  <c r="L183"/>
  <c r="M183" s="1"/>
  <c r="J181"/>
  <c r="G181"/>
  <c r="H181" s="1"/>
  <c r="L179"/>
  <c r="M179" s="1"/>
  <c r="J177"/>
  <c r="G177"/>
  <c r="H177" s="1"/>
  <c r="L175"/>
  <c r="M175" s="1"/>
  <c r="J173"/>
  <c r="G173"/>
  <c r="H173" s="1"/>
  <c r="L171"/>
  <c r="M171" s="1"/>
  <c r="J169"/>
  <c r="G169"/>
  <c r="H169" s="1"/>
  <c r="F167"/>
  <c r="J203"/>
  <c r="L203"/>
  <c r="G203"/>
  <c r="H203" s="1"/>
  <c r="I203"/>
  <c r="J199"/>
  <c r="L199"/>
  <c r="G199"/>
  <c r="H199" s="1"/>
  <c r="I199"/>
  <c r="J195"/>
  <c r="L195"/>
  <c r="G195"/>
  <c r="H195" s="1"/>
  <c r="I195"/>
  <c r="J184"/>
  <c r="L184"/>
  <c r="G184"/>
  <c r="H184" s="1"/>
  <c r="I184"/>
  <c r="J180"/>
  <c r="L180"/>
  <c r="G180"/>
  <c r="H180" s="1"/>
  <c r="I180"/>
  <c r="J176"/>
  <c r="L176"/>
  <c r="G176"/>
  <c r="H176" s="1"/>
  <c r="I176"/>
  <c r="J172"/>
  <c r="L172"/>
  <c r="G172"/>
  <c r="H172" s="1"/>
  <c r="I172"/>
  <c r="J168"/>
  <c r="L168"/>
  <c r="G168"/>
  <c r="H168" s="1"/>
  <c r="I168"/>
  <c r="J165"/>
  <c r="L165"/>
  <c r="G165"/>
  <c r="H165" s="1"/>
  <c r="I165"/>
  <c r="J163"/>
  <c r="L163"/>
  <c r="G163"/>
  <c r="H163" s="1"/>
  <c r="I163"/>
  <c r="J161"/>
  <c r="L161"/>
  <c r="G161"/>
  <c r="H161" s="1"/>
  <c r="I161"/>
  <c r="J159"/>
  <c r="L159"/>
  <c r="G159"/>
  <c r="H159" s="1"/>
  <c r="I159"/>
  <c r="J157"/>
  <c r="L157"/>
  <c r="G157"/>
  <c r="H157" s="1"/>
  <c r="I157"/>
  <c r="J155"/>
  <c r="L155"/>
  <c r="G155"/>
  <c r="H155" s="1"/>
  <c r="I155"/>
  <c r="J153"/>
  <c r="L153"/>
  <c r="G153"/>
  <c r="H153" s="1"/>
  <c r="I153"/>
  <c r="J151"/>
  <c r="L151"/>
  <c r="G151"/>
  <c r="H151" s="1"/>
  <c r="I151"/>
  <c r="J149"/>
  <c r="L149"/>
  <c r="G149"/>
  <c r="H149" s="1"/>
  <c r="I149"/>
  <c r="J147"/>
  <c r="L147"/>
  <c r="G147"/>
  <c r="H147" s="1"/>
  <c r="I147"/>
  <c r="J144"/>
  <c r="G144"/>
  <c r="H144" s="1"/>
  <c r="J143"/>
  <c r="L143"/>
  <c r="G143"/>
  <c r="H143" s="1"/>
  <c r="I143"/>
  <c r="J142"/>
  <c r="L142"/>
  <c r="G142"/>
  <c r="H142" s="1"/>
  <c r="I142"/>
  <c r="J141"/>
  <c r="L141"/>
  <c r="G141"/>
  <c r="H141" s="1"/>
  <c r="I141"/>
  <c r="J140"/>
  <c r="L140"/>
  <c r="G140"/>
  <c r="H140" s="1"/>
  <c r="I140"/>
  <c r="J136"/>
  <c r="L136"/>
  <c r="G136"/>
  <c r="H136" s="1"/>
  <c r="I136"/>
  <c r="F146"/>
  <c r="L110"/>
  <c r="J108"/>
  <c r="G108"/>
  <c r="H108" s="1"/>
  <c r="L106"/>
  <c r="J104"/>
  <c r="G104"/>
  <c r="H104" s="1"/>
  <c r="L102"/>
  <c r="J100"/>
  <c r="G100"/>
  <c r="H100" s="1"/>
  <c r="L98"/>
  <c r="J96"/>
  <c r="G96"/>
  <c r="H96" s="1"/>
  <c r="L94"/>
  <c r="J92"/>
  <c r="G92"/>
  <c r="H92" s="1"/>
  <c r="L90"/>
  <c r="J88"/>
  <c r="G88"/>
  <c r="H88" s="1"/>
  <c r="L86"/>
  <c r="J84"/>
  <c r="G84"/>
  <c r="H84" s="1"/>
  <c r="L82"/>
  <c r="J80"/>
  <c r="G80"/>
  <c r="H80" s="1"/>
  <c r="L78"/>
  <c r="J76"/>
  <c r="G76"/>
  <c r="H76" s="1"/>
  <c r="E188"/>
  <c r="E187"/>
  <c r="F187" s="1"/>
  <c r="E138"/>
  <c r="F139" s="1"/>
  <c r="E137"/>
  <c r="F137" s="1"/>
  <c r="I135"/>
  <c r="L134"/>
  <c r="J133"/>
  <c r="L133"/>
  <c r="J132"/>
  <c r="J131"/>
  <c r="L131"/>
  <c r="J130"/>
  <c r="J129"/>
  <c r="L129"/>
  <c r="J128"/>
  <c r="J127"/>
  <c r="L127"/>
  <c r="L126"/>
  <c r="J125"/>
  <c r="L125"/>
  <c r="J124"/>
  <c r="J123"/>
  <c r="L123"/>
  <c r="J122"/>
  <c r="J121"/>
  <c r="L121"/>
  <c r="J120"/>
  <c r="J119"/>
  <c r="L119"/>
  <c r="L118"/>
  <c r="J117"/>
  <c r="L117"/>
  <c r="J116"/>
  <c r="J115"/>
  <c r="L115"/>
  <c r="J114"/>
  <c r="J113"/>
  <c r="L113"/>
  <c r="J112"/>
  <c r="J111"/>
  <c r="L111"/>
  <c r="J109"/>
  <c r="L109"/>
  <c r="G109"/>
  <c r="H109" s="1"/>
  <c r="I109"/>
  <c r="J107"/>
  <c r="L107"/>
  <c r="G107"/>
  <c r="H107" s="1"/>
  <c r="I107"/>
  <c r="J105"/>
  <c r="L105"/>
  <c r="G105"/>
  <c r="H105" s="1"/>
  <c r="I105"/>
  <c r="J103"/>
  <c r="L103"/>
  <c r="G103"/>
  <c r="H103" s="1"/>
  <c r="I103"/>
  <c r="J101"/>
  <c r="L101"/>
  <c r="G101"/>
  <c r="H101" s="1"/>
  <c r="I101"/>
  <c r="J99"/>
  <c r="L99"/>
  <c r="G99"/>
  <c r="H99" s="1"/>
  <c r="I99"/>
  <c r="J97"/>
  <c r="L97"/>
  <c r="G97"/>
  <c r="H97" s="1"/>
  <c r="I97"/>
  <c r="J95"/>
  <c r="L95"/>
  <c r="G95"/>
  <c r="H95" s="1"/>
  <c r="I95"/>
  <c r="J93"/>
  <c r="L93"/>
  <c r="G93"/>
  <c r="H93" s="1"/>
  <c r="I93"/>
  <c r="J91"/>
  <c r="L91"/>
  <c r="G91"/>
  <c r="H91" s="1"/>
  <c r="I91"/>
  <c r="J89"/>
  <c r="L89"/>
  <c r="G89"/>
  <c r="H89" s="1"/>
  <c r="I89"/>
  <c r="J87"/>
  <c r="L87"/>
  <c r="G87"/>
  <c r="H87" s="1"/>
  <c r="I87"/>
  <c r="J85"/>
  <c r="L85"/>
  <c r="G85"/>
  <c r="H85" s="1"/>
  <c r="I85"/>
  <c r="J83"/>
  <c r="L83"/>
  <c r="G83"/>
  <c r="H83" s="1"/>
  <c r="I83"/>
  <c r="J81"/>
  <c r="L81"/>
  <c r="G81"/>
  <c r="H81" s="1"/>
  <c r="I81"/>
  <c r="J79"/>
  <c r="L79"/>
  <c r="G79"/>
  <c r="H79" s="1"/>
  <c r="I79"/>
  <c r="J77"/>
  <c r="L77"/>
  <c r="G77"/>
  <c r="H77" s="1"/>
  <c r="I77"/>
  <c r="J75"/>
  <c r="L75"/>
  <c r="G75"/>
  <c r="H75" s="1"/>
  <c r="I75"/>
  <c r="F206"/>
  <c r="J73"/>
  <c r="L73"/>
  <c r="L72"/>
  <c r="L70"/>
  <c r="J69"/>
  <c r="L69"/>
  <c r="L68"/>
  <c r="J67"/>
  <c r="J66"/>
  <c r="J65"/>
  <c r="L65"/>
  <c r="L64"/>
  <c r="L63"/>
  <c r="L62"/>
  <c r="L61"/>
  <c r="J60"/>
  <c r="L60"/>
  <c r="L59"/>
  <c r="G57"/>
  <c r="H57" s="1"/>
  <c r="J57"/>
  <c r="I55"/>
  <c r="L55"/>
  <c r="G53"/>
  <c r="H53" s="1"/>
  <c r="J53"/>
  <c r="I51"/>
  <c r="L51"/>
  <c r="G49"/>
  <c r="H49" s="1"/>
  <c r="J49"/>
  <c r="I47"/>
  <c r="L47"/>
  <c r="G45"/>
  <c r="H45" s="1"/>
  <c r="J45"/>
  <c r="I43"/>
  <c r="L43"/>
  <c r="G41"/>
  <c r="H41" s="1"/>
  <c r="J41"/>
  <c r="I39"/>
  <c r="L39"/>
  <c r="G37"/>
  <c r="H37" s="1"/>
  <c r="J37"/>
  <c r="I35"/>
  <c r="L35"/>
  <c r="G33"/>
  <c r="H33" s="1"/>
  <c r="J33"/>
  <c r="I31"/>
  <c r="L31"/>
  <c r="G29"/>
  <c r="H29" s="1"/>
  <c r="J29"/>
  <c r="I27"/>
  <c r="L27"/>
  <c r="G25"/>
  <c r="H25" s="1"/>
  <c r="J25"/>
  <c r="I23"/>
  <c r="L23"/>
  <c r="G21"/>
  <c r="H21" s="1"/>
  <c r="J21"/>
  <c r="I19"/>
  <c r="L19"/>
  <c r="G17"/>
  <c r="H17" s="1"/>
  <c r="J17"/>
  <c r="I15"/>
  <c r="L15"/>
  <c r="F13"/>
  <c r="G58"/>
  <c r="H58" s="1"/>
  <c r="I58"/>
  <c r="J58"/>
  <c r="L58"/>
  <c r="G56"/>
  <c r="H56" s="1"/>
  <c r="I56"/>
  <c r="J56"/>
  <c r="L56"/>
  <c r="G54"/>
  <c r="H54" s="1"/>
  <c r="I54"/>
  <c r="J54"/>
  <c r="L54"/>
  <c r="G52"/>
  <c r="H52" s="1"/>
  <c r="I52"/>
  <c r="J52"/>
  <c r="L52"/>
  <c r="G50"/>
  <c r="H50" s="1"/>
  <c r="I50"/>
  <c r="J50"/>
  <c r="L50"/>
  <c r="G48"/>
  <c r="H48" s="1"/>
  <c r="I48"/>
  <c r="J48"/>
  <c r="L48"/>
  <c r="G46"/>
  <c r="H46" s="1"/>
  <c r="I46"/>
  <c r="J46"/>
  <c r="L46"/>
  <c r="G44"/>
  <c r="H44" s="1"/>
  <c r="I44"/>
  <c r="J44"/>
  <c r="L44"/>
  <c r="G42"/>
  <c r="H42" s="1"/>
  <c r="I42"/>
  <c r="J42"/>
  <c r="L42"/>
  <c r="G40"/>
  <c r="H40" s="1"/>
  <c r="I40"/>
  <c r="J40"/>
  <c r="L40"/>
  <c r="G38"/>
  <c r="H38" s="1"/>
  <c r="I38"/>
  <c r="J38"/>
  <c r="L38"/>
  <c r="G36"/>
  <c r="H36" s="1"/>
  <c r="I36"/>
  <c r="J36"/>
  <c r="L36"/>
  <c r="G34"/>
  <c r="H34" s="1"/>
  <c r="I34"/>
  <c r="J34"/>
  <c r="L34"/>
  <c r="G32"/>
  <c r="H32" s="1"/>
  <c r="I32"/>
  <c r="J32"/>
  <c r="L32"/>
  <c r="G30"/>
  <c r="H30" s="1"/>
  <c r="I30"/>
  <c r="J30"/>
  <c r="L30"/>
  <c r="G28"/>
  <c r="H28" s="1"/>
  <c r="I28"/>
  <c r="J28"/>
  <c r="L28"/>
  <c r="G26"/>
  <c r="H26" s="1"/>
  <c r="I26"/>
  <c r="J26"/>
  <c r="L26"/>
  <c r="G24"/>
  <c r="H24" s="1"/>
  <c r="I24"/>
  <c r="J24"/>
  <c r="L24"/>
  <c r="G22"/>
  <c r="H22" s="1"/>
  <c r="I22"/>
  <c r="J22"/>
  <c r="L22"/>
  <c r="G20"/>
  <c r="H20" s="1"/>
  <c r="I20"/>
  <c r="J20"/>
  <c r="L20"/>
  <c r="G18"/>
  <c r="H18" s="1"/>
  <c r="I18"/>
  <c r="J18"/>
  <c r="L18"/>
  <c r="G16"/>
  <c r="H16" s="1"/>
  <c r="I16"/>
  <c r="J16"/>
  <c r="L16"/>
  <c r="G14"/>
  <c r="H14" s="1"/>
  <c r="I14"/>
  <c r="J14"/>
  <c r="L14"/>
  <c r="G12"/>
  <c r="H12" s="1"/>
  <c r="I12"/>
  <c r="J12"/>
  <c r="L12"/>
  <c r="G11"/>
  <c r="H11" s="1"/>
  <c r="I11"/>
  <c r="J11"/>
  <c r="L11"/>
  <c r="J10"/>
  <c r="L10"/>
  <c r="G10"/>
  <c r="I10"/>
  <c r="J74"/>
  <c r="G73"/>
  <c r="H73" s="1"/>
  <c r="G69"/>
  <c r="H69" s="1"/>
  <c r="G66"/>
  <c r="H66" s="1"/>
  <c r="G65"/>
  <c r="H65" s="1"/>
  <c r="G63"/>
  <c r="H63" s="1"/>
  <c r="I78" l="1"/>
  <c r="I82"/>
  <c r="I86"/>
  <c r="I90"/>
  <c r="I94"/>
  <c r="I98"/>
  <c r="I102"/>
  <c r="I106"/>
  <c r="I110"/>
  <c r="I171"/>
  <c r="I175"/>
  <c r="I179"/>
  <c r="I183"/>
  <c r="I194"/>
  <c r="I198"/>
  <c r="I202"/>
  <c r="I113"/>
  <c r="I116"/>
  <c r="I121"/>
  <c r="I124"/>
  <c r="I129"/>
  <c r="I132"/>
  <c r="G71"/>
  <c r="H71" s="1"/>
  <c r="L71"/>
  <c r="G62"/>
  <c r="H62" s="1"/>
  <c r="G67"/>
  <c r="H67" s="1"/>
  <c r="G70"/>
  <c r="H70" s="1"/>
  <c r="L74"/>
  <c r="M74" s="1"/>
  <c r="L17"/>
  <c r="L21"/>
  <c r="M22" s="1"/>
  <c r="L25"/>
  <c r="L29"/>
  <c r="M30" s="1"/>
  <c r="L33"/>
  <c r="L37"/>
  <c r="M38" s="1"/>
  <c r="L41"/>
  <c r="L45"/>
  <c r="M46" s="1"/>
  <c r="L49"/>
  <c r="L53"/>
  <c r="M54" s="1"/>
  <c r="L57"/>
  <c r="J62"/>
  <c r="J63"/>
  <c r="L66"/>
  <c r="L67"/>
  <c r="J70"/>
  <c r="J71"/>
  <c r="L114"/>
  <c r="J118"/>
  <c r="L122"/>
  <c r="J126"/>
  <c r="L130"/>
  <c r="J134"/>
  <c r="I76"/>
  <c r="I80"/>
  <c r="I84"/>
  <c r="I88"/>
  <c r="I92"/>
  <c r="I96"/>
  <c r="I100"/>
  <c r="I104"/>
  <c r="I108"/>
  <c r="I169"/>
  <c r="I173"/>
  <c r="I177"/>
  <c r="I181"/>
  <c r="I185"/>
  <c r="I196"/>
  <c r="I200"/>
  <c r="I204"/>
  <c r="I74"/>
  <c r="I114"/>
  <c r="I118"/>
  <c r="I122"/>
  <c r="I126"/>
  <c r="I130"/>
  <c r="I134"/>
  <c r="D151" i="9"/>
  <c r="E152" s="1"/>
  <c r="I151"/>
  <c r="K151"/>
  <c r="L151" s="1"/>
  <c r="F151"/>
  <c r="G151" s="1"/>
  <c r="H151"/>
  <c r="G64" i="8"/>
  <c r="H64" s="1"/>
  <c r="G68"/>
  <c r="H68" s="1"/>
  <c r="G72"/>
  <c r="H72" s="1"/>
  <c r="M16"/>
  <c r="M18"/>
  <c r="M20"/>
  <c r="M24"/>
  <c r="M26"/>
  <c r="M28"/>
  <c r="M32"/>
  <c r="M34"/>
  <c r="M36"/>
  <c r="M40"/>
  <c r="M42"/>
  <c r="M44"/>
  <c r="M48"/>
  <c r="M50"/>
  <c r="M52"/>
  <c r="M56"/>
  <c r="M58"/>
  <c r="J15"/>
  <c r="J19"/>
  <c r="J23"/>
  <c r="J27"/>
  <c r="J31"/>
  <c r="J35"/>
  <c r="J39"/>
  <c r="J43"/>
  <c r="J47"/>
  <c r="J51"/>
  <c r="J55"/>
  <c r="J64"/>
  <c r="J68"/>
  <c r="J72"/>
  <c r="M77"/>
  <c r="M79"/>
  <c r="M81"/>
  <c r="M83"/>
  <c r="M85"/>
  <c r="M87"/>
  <c r="M89"/>
  <c r="M91"/>
  <c r="M93"/>
  <c r="M95"/>
  <c r="M97"/>
  <c r="M99"/>
  <c r="M101"/>
  <c r="M103"/>
  <c r="M105"/>
  <c r="M107"/>
  <c r="M109"/>
  <c r="M111"/>
  <c r="L112"/>
  <c r="M112" s="1"/>
  <c r="L116"/>
  <c r="L120"/>
  <c r="M120" s="1"/>
  <c r="L124"/>
  <c r="L128"/>
  <c r="M128" s="1"/>
  <c r="L132"/>
  <c r="M135"/>
  <c r="F188"/>
  <c r="G78"/>
  <c r="H78" s="1"/>
  <c r="G82"/>
  <c r="H82" s="1"/>
  <c r="G86"/>
  <c r="H86" s="1"/>
  <c r="G90"/>
  <c r="H90" s="1"/>
  <c r="G94"/>
  <c r="H94" s="1"/>
  <c r="G98"/>
  <c r="H98" s="1"/>
  <c r="G102"/>
  <c r="H102" s="1"/>
  <c r="G106"/>
  <c r="H106" s="1"/>
  <c r="G110"/>
  <c r="H110" s="1"/>
  <c r="M136"/>
  <c r="I144"/>
  <c r="M149"/>
  <c r="M151"/>
  <c r="M153"/>
  <c r="M155"/>
  <c r="M157"/>
  <c r="M159"/>
  <c r="M161"/>
  <c r="M163"/>
  <c r="M165"/>
  <c r="M172"/>
  <c r="M176"/>
  <c r="M180"/>
  <c r="M184"/>
  <c r="M195"/>
  <c r="M199"/>
  <c r="M203"/>
  <c r="G171"/>
  <c r="H171" s="1"/>
  <c r="G175"/>
  <c r="H175" s="1"/>
  <c r="G179"/>
  <c r="H179" s="1"/>
  <c r="G183"/>
  <c r="H183" s="1"/>
  <c r="G194"/>
  <c r="H194" s="1"/>
  <c r="G198"/>
  <c r="H198" s="1"/>
  <c r="G202"/>
  <c r="H202" s="1"/>
  <c r="G61"/>
  <c r="H61" s="1"/>
  <c r="I61"/>
  <c r="G59"/>
  <c r="H59" s="1"/>
  <c r="I59"/>
  <c r="J139"/>
  <c r="L139"/>
  <c r="G139"/>
  <c r="H139" s="1"/>
  <c r="I139"/>
  <c r="H10"/>
  <c r="J137"/>
  <c r="L137"/>
  <c r="M137" s="1"/>
  <c r="G137"/>
  <c r="H137" s="1"/>
  <c r="I137"/>
  <c r="J187"/>
  <c r="L187"/>
  <c r="M187" s="1"/>
  <c r="G187"/>
  <c r="H187" s="1"/>
  <c r="I187"/>
  <c r="M15"/>
  <c r="M17"/>
  <c r="M19"/>
  <c r="M21"/>
  <c r="M23"/>
  <c r="M25"/>
  <c r="M27"/>
  <c r="M29"/>
  <c r="M31"/>
  <c r="M33"/>
  <c r="M35"/>
  <c r="M37"/>
  <c r="M39"/>
  <c r="M41"/>
  <c r="M43"/>
  <c r="M45"/>
  <c r="M47"/>
  <c r="M49"/>
  <c r="M51"/>
  <c r="M53"/>
  <c r="M55"/>
  <c r="M57"/>
  <c r="M59"/>
  <c r="M60"/>
  <c r="M61"/>
  <c r="M62"/>
  <c r="M63"/>
  <c r="M64"/>
  <c r="M65"/>
  <c r="M66"/>
  <c r="M67"/>
  <c r="M68"/>
  <c r="M69"/>
  <c r="M70"/>
  <c r="M71"/>
  <c r="M72"/>
  <c r="M73"/>
  <c r="M76"/>
  <c r="M78"/>
  <c r="M80"/>
  <c r="M82"/>
  <c r="M84"/>
  <c r="M86"/>
  <c r="M88"/>
  <c r="M90"/>
  <c r="M92"/>
  <c r="M94"/>
  <c r="M96"/>
  <c r="M98"/>
  <c r="M100"/>
  <c r="M102"/>
  <c r="M104"/>
  <c r="M106"/>
  <c r="M108"/>
  <c r="M110"/>
  <c r="M140"/>
  <c r="M141"/>
  <c r="M142"/>
  <c r="M143"/>
  <c r="M144"/>
  <c r="F189"/>
  <c r="G13"/>
  <c r="H13" s="1"/>
  <c r="I13"/>
  <c r="J13"/>
  <c r="L13"/>
  <c r="M13" s="1"/>
  <c r="J188"/>
  <c r="L188"/>
  <c r="G188"/>
  <c r="H188" s="1"/>
  <c r="I188"/>
  <c r="J146"/>
  <c r="L146"/>
  <c r="M146" s="1"/>
  <c r="G146"/>
  <c r="H146" s="1"/>
  <c r="I146"/>
  <c r="J167"/>
  <c r="L167"/>
  <c r="M167" s="1"/>
  <c r="G167"/>
  <c r="H167" s="1"/>
  <c r="I167"/>
  <c r="M11"/>
  <c r="M12"/>
  <c r="M75"/>
  <c r="M113"/>
  <c r="M114"/>
  <c r="M115"/>
  <c r="M116"/>
  <c r="M117"/>
  <c r="M118"/>
  <c r="M119"/>
  <c r="M121"/>
  <c r="M122"/>
  <c r="M123"/>
  <c r="M124"/>
  <c r="M125"/>
  <c r="M126"/>
  <c r="M127"/>
  <c r="M129"/>
  <c r="M130"/>
  <c r="M131"/>
  <c r="M132"/>
  <c r="M133"/>
  <c r="M134"/>
  <c r="F138"/>
  <c r="M169"/>
  <c r="M173"/>
  <c r="M177"/>
  <c r="M181"/>
  <c r="M185"/>
  <c r="M186"/>
  <c r="M191"/>
  <c r="M192"/>
  <c r="M196"/>
  <c r="M200"/>
  <c r="M204"/>
  <c r="M145"/>
  <c r="M148"/>
  <c r="M150"/>
  <c r="M152"/>
  <c r="M154"/>
  <c r="M156"/>
  <c r="M158"/>
  <c r="M160"/>
  <c r="M162"/>
  <c r="M164"/>
  <c r="M166"/>
  <c r="M170"/>
  <c r="M174"/>
  <c r="M178"/>
  <c r="M182"/>
  <c r="M193"/>
  <c r="M197"/>
  <c r="M201"/>
  <c r="M205"/>
  <c r="M188" l="1"/>
  <c r="M14"/>
  <c r="I152" i="9"/>
  <c r="K152"/>
  <c r="L152" s="1"/>
  <c r="F152"/>
  <c r="G152" s="1"/>
  <c r="H152"/>
  <c r="C152"/>
  <c r="J138" i="8"/>
  <c r="L138"/>
  <c r="M138" s="1"/>
  <c r="G138"/>
  <c r="H138" s="1"/>
  <c r="I138"/>
  <c r="M168"/>
  <c r="J189"/>
  <c r="L189"/>
  <c r="G189"/>
  <c r="H189" s="1"/>
  <c r="I189"/>
  <c r="M147"/>
  <c r="D211" l="1"/>
  <c r="D214"/>
  <c r="E153" i="9"/>
  <c r="D152"/>
  <c r="C153" s="1"/>
  <c r="D213" i="8"/>
  <c r="M139"/>
  <c r="D210"/>
  <c r="G211" s="1"/>
  <c r="M189"/>
  <c r="M190"/>
  <c r="D212"/>
  <c r="E154" i="9" l="1"/>
  <c r="D153"/>
  <c r="C154" s="1"/>
  <c r="I153"/>
  <c r="K153"/>
  <c r="L153" s="1"/>
  <c r="F153"/>
  <c r="G153" s="1"/>
  <c r="H153"/>
  <c r="C5" i="7"/>
  <c r="D5" s="1"/>
  <c r="E5" s="1"/>
  <c r="F5"/>
  <c r="G5"/>
  <c r="H5"/>
  <c r="I5"/>
  <c r="C6"/>
  <c r="D6" s="1"/>
  <c r="E6" s="1"/>
  <c r="G6"/>
  <c r="H6"/>
  <c r="I6"/>
  <c r="J6" s="1"/>
  <c r="C7"/>
  <c r="D7" s="1"/>
  <c r="F7"/>
  <c r="G7"/>
  <c r="H7"/>
  <c r="I7"/>
  <c r="J7"/>
  <c r="C8"/>
  <c r="D8"/>
  <c r="E8" s="1"/>
  <c r="F8"/>
  <c r="G8"/>
  <c r="H8"/>
  <c r="I8"/>
  <c r="J8"/>
  <c r="C9"/>
  <c r="D9"/>
  <c r="E9" s="1"/>
  <c r="F9"/>
  <c r="G9"/>
  <c r="H9"/>
  <c r="I9"/>
  <c r="J9"/>
  <c r="C10"/>
  <c r="D10"/>
  <c r="E10" s="1"/>
  <c r="F10"/>
  <c r="G10"/>
  <c r="H10"/>
  <c r="I10"/>
  <c r="J10"/>
  <c r="C11"/>
  <c r="D11"/>
  <c r="E11" s="1"/>
  <c r="F11"/>
  <c r="G11"/>
  <c r="H11"/>
  <c r="I11"/>
  <c r="J11"/>
  <c r="C12"/>
  <c r="D12"/>
  <c r="E12" s="1"/>
  <c r="F12"/>
  <c r="G12"/>
  <c r="H12"/>
  <c r="I12"/>
  <c r="J12"/>
  <c r="C13"/>
  <c r="D13"/>
  <c r="E13" s="1"/>
  <c r="F13"/>
  <c r="G13"/>
  <c r="H13"/>
  <c r="I13"/>
  <c r="J13"/>
  <c r="C14"/>
  <c r="D14"/>
  <c r="E14" s="1"/>
  <c r="F14"/>
  <c r="G14"/>
  <c r="H14"/>
  <c r="I14"/>
  <c r="J14"/>
  <c r="C15"/>
  <c r="D15"/>
  <c r="E15" s="1"/>
  <c r="F15"/>
  <c r="G15"/>
  <c r="H15"/>
  <c r="I15"/>
  <c r="J15"/>
  <c r="C16"/>
  <c r="D16"/>
  <c r="E16" s="1"/>
  <c r="F16"/>
  <c r="G16"/>
  <c r="H16"/>
  <c r="I16"/>
  <c r="J16"/>
  <c r="C17"/>
  <c r="D17"/>
  <c r="E17" s="1"/>
  <c r="F17"/>
  <c r="G17"/>
  <c r="H17"/>
  <c r="I17"/>
  <c r="J17"/>
  <c r="C18"/>
  <c r="D18"/>
  <c r="E18" s="1"/>
  <c r="F18"/>
  <c r="G18"/>
  <c r="H18"/>
  <c r="I18"/>
  <c r="J18"/>
  <c r="C19"/>
  <c r="D19"/>
  <c r="E19" s="1"/>
  <c r="F19"/>
  <c r="G19"/>
  <c r="H19"/>
  <c r="I19"/>
  <c r="J19"/>
  <c r="C20"/>
  <c r="D20"/>
  <c r="E20" s="1"/>
  <c r="F20"/>
  <c r="G20"/>
  <c r="H20"/>
  <c r="I20"/>
  <c r="J20"/>
  <c r="C21"/>
  <c r="D21"/>
  <c r="E21" s="1"/>
  <c r="F21"/>
  <c r="G21"/>
  <c r="H21"/>
  <c r="I21"/>
  <c r="J21"/>
  <c r="C22"/>
  <c r="D22"/>
  <c r="E22" s="1"/>
  <c r="F22"/>
  <c r="G22"/>
  <c r="H22"/>
  <c r="I22"/>
  <c r="J22"/>
  <c r="C23"/>
  <c r="D23"/>
  <c r="E23" s="1"/>
  <c r="F23"/>
  <c r="G23"/>
  <c r="H23"/>
  <c r="I23"/>
  <c r="J23"/>
  <c r="C24"/>
  <c r="D24"/>
  <c r="E24" s="1"/>
  <c r="F24"/>
  <c r="G24"/>
  <c r="H24"/>
  <c r="I24"/>
  <c r="J24"/>
  <c r="C25"/>
  <c r="D25"/>
  <c r="E25" s="1"/>
  <c r="F25"/>
  <c r="G25"/>
  <c r="H25"/>
  <c r="I25"/>
  <c r="J25"/>
  <c r="C26"/>
  <c r="D26"/>
  <c r="E26" s="1"/>
  <c r="F26"/>
  <c r="G26"/>
  <c r="H26"/>
  <c r="I26"/>
  <c r="J26"/>
  <c r="C27"/>
  <c r="D27"/>
  <c r="E27" s="1"/>
  <c r="F27"/>
  <c r="G27"/>
  <c r="H27"/>
  <c r="I27"/>
  <c r="J27"/>
  <c r="C28"/>
  <c r="D28"/>
  <c r="E28" s="1"/>
  <c r="F28"/>
  <c r="G28"/>
  <c r="H28"/>
  <c r="I28"/>
  <c r="J28"/>
  <c r="C29"/>
  <c r="D29"/>
  <c r="E29" s="1"/>
  <c r="F29"/>
  <c r="G29"/>
  <c r="H29"/>
  <c r="I29"/>
  <c r="J29"/>
  <c r="C30"/>
  <c r="D30"/>
  <c r="E30" s="1"/>
  <c r="F30"/>
  <c r="G30"/>
  <c r="H30"/>
  <c r="I30"/>
  <c r="J30"/>
  <c r="C31"/>
  <c r="D31"/>
  <c r="E31" s="1"/>
  <c r="F31"/>
  <c r="G31"/>
  <c r="H31"/>
  <c r="I31"/>
  <c r="J31"/>
  <c r="C32"/>
  <c r="D32"/>
  <c r="E32" s="1"/>
  <c r="F32"/>
  <c r="G32"/>
  <c r="H32"/>
  <c r="I32"/>
  <c r="J32"/>
  <c r="C33"/>
  <c r="D33"/>
  <c r="E33" s="1"/>
  <c r="F33"/>
  <c r="G33"/>
  <c r="H33"/>
  <c r="I33"/>
  <c r="J33"/>
  <c r="C34"/>
  <c r="D34"/>
  <c r="E34" s="1"/>
  <c r="F34"/>
  <c r="G34"/>
  <c r="H34"/>
  <c r="I34"/>
  <c r="J34"/>
  <c r="C35"/>
  <c r="D35"/>
  <c r="E35" s="1"/>
  <c r="F35"/>
  <c r="G35"/>
  <c r="H35"/>
  <c r="I35"/>
  <c r="J35"/>
  <c r="C36"/>
  <c r="D36"/>
  <c r="E36" s="1"/>
  <c r="F36"/>
  <c r="G36"/>
  <c r="H36"/>
  <c r="I36"/>
  <c r="J36"/>
  <c r="C37"/>
  <c r="D37"/>
  <c r="E37" s="1"/>
  <c r="F37"/>
  <c r="G37"/>
  <c r="H37"/>
  <c r="I37"/>
  <c r="J37"/>
  <c r="C38"/>
  <c r="D38"/>
  <c r="E38" s="1"/>
  <c r="F38"/>
  <c r="G38"/>
  <c r="H38"/>
  <c r="I38"/>
  <c r="J38"/>
  <c r="C39"/>
  <c r="D39"/>
  <c r="E39" s="1"/>
  <c r="F39"/>
  <c r="G39"/>
  <c r="H39"/>
  <c r="I39"/>
  <c r="J39"/>
  <c r="C40"/>
  <c r="D40"/>
  <c r="E40" s="1"/>
  <c r="F40"/>
  <c r="G40"/>
  <c r="H40"/>
  <c r="I40"/>
  <c r="J40"/>
  <c r="C41"/>
  <c r="D41"/>
  <c r="E41" s="1"/>
  <c r="F41"/>
  <c r="G41"/>
  <c r="H41"/>
  <c r="I41"/>
  <c r="J41"/>
  <c r="C42"/>
  <c r="D42"/>
  <c r="E42" s="1"/>
  <c r="F42"/>
  <c r="G42"/>
  <c r="H42"/>
  <c r="I42"/>
  <c r="J42"/>
  <c r="C43"/>
  <c r="D43"/>
  <c r="E43" s="1"/>
  <c r="F43"/>
  <c r="G43"/>
  <c r="H43"/>
  <c r="I43"/>
  <c r="J43"/>
  <c r="C44"/>
  <c r="D44"/>
  <c r="E44" s="1"/>
  <c r="F44"/>
  <c r="G44"/>
  <c r="H44"/>
  <c r="I44"/>
  <c r="J44"/>
  <c r="C45"/>
  <c r="D45"/>
  <c r="E45" s="1"/>
  <c r="F45"/>
  <c r="G45"/>
  <c r="H45"/>
  <c r="I45"/>
  <c r="J45"/>
  <c r="C46"/>
  <c r="D46"/>
  <c r="E46" s="1"/>
  <c r="F46"/>
  <c r="G46"/>
  <c r="H46"/>
  <c r="I46"/>
  <c r="J46"/>
  <c r="C47"/>
  <c r="D47"/>
  <c r="E47" s="1"/>
  <c r="F47"/>
  <c r="G47"/>
  <c r="H47"/>
  <c r="I47"/>
  <c r="J47"/>
  <c r="C48"/>
  <c r="D48"/>
  <c r="E48" s="1"/>
  <c r="F48"/>
  <c r="G48"/>
  <c r="H48"/>
  <c r="I48"/>
  <c r="J48"/>
  <c r="C49"/>
  <c r="D49"/>
  <c r="E49" s="1"/>
  <c r="F49"/>
  <c r="G49"/>
  <c r="H49"/>
  <c r="I49"/>
  <c r="J49"/>
  <c r="C50"/>
  <c r="D50"/>
  <c r="E50" s="1"/>
  <c r="F50"/>
  <c r="G50"/>
  <c r="H50"/>
  <c r="I50"/>
  <c r="J50"/>
  <c r="C51"/>
  <c r="D51"/>
  <c r="E51" s="1"/>
  <c r="F51"/>
  <c r="G51"/>
  <c r="H51"/>
  <c r="I51"/>
  <c r="J51"/>
  <c r="C52"/>
  <c r="D52"/>
  <c r="E52" s="1"/>
  <c r="F52"/>
  <c r="G52"/>
  <c r="H52"/>
  <c r="I52"/>
  <c r="J52"/>
  <c r="C53"/>
  <c r="D53"/>
  <c r="E53" s="1"/>
  <c r="F53"/>
  <c r="G53"/>
  <c r="H53"/>
  <c r="I53"/>
  <c r="J53"/>
  <c r="C54"/>
  <c r="D54"/>
  <c r="E54" s="1"/>
  <c r="F54"/>
  <c r="G54"/>
  <c r="H54"/>
  <c r="I54"/>
  <c r="J54"/>
  <c r="C55"/>
  <c r="D55"/>
  <c r="E55" s="1"/>
  <c r="F55"/>
  <c r="G55"/>
  <c r="H55"/>
  <c r="I55"/>
  <c r="J55"/>
  <c r="C56"/>
  <c r="D56"/>
  <c r="E56" s="1"/>
  <c r="F56"/>
  <c r="G56"/>
  <c r="H56"/>
  <c r="I56"/>
  <c r="J56"/>
  <c r="C57"/>
  <c r="D57"/>
  <c r="E57" s="1"/>
  <c r="F57"/>
  <c r="G57"/>
  <c r="H57"/>
  <c r="I57"/>
  <c r="J57"/>
  <c r="C58"/>
  <c r="D58"/>
  <c r="E58" s="1"/>
  <c r="F58"/>
  <c r="G58"/>
  <c r="H58"/>
  <c r="I58"/>
  <c r="J58"/>
  <c r="C59"/>
  <c r="D59"/>
  <c r="E59" s="1"/>
  <c r="F59"/>
  <c r="G59"/>
  <c r="H59"/>
  <c r="I59"/>
  <c r="J59"/>
  <c r="C60"/>
  <c r="D60"/>
  <c r="E60" s="1"/>
  <c r="F60"/>
  <c r="G60"/>
  <c r="H60"/>
  <c r="I60"/>
  <c r="J60"/>
  <c r="C61"/>
  <c r="D61"/>
  <c r="E61" s="1"/>
  <c r="F61"/>
  <c r="G61"/>
  <c r="H61"/>
  <c r="I61"/>
  <c r="J61"/>
  <c r="C62"/>
  <c r="D62"/>
  <c r="E62" s="1"/>
  <c r="F62"/>
  <c r="G62"/>
  <c r="H62"/>
  <c r="I62"/>
  <c r="J62"/>
  <c r="C63"/>
  <c r="D63"/>
  <c r="E63" s="1"/>
  <c r="F63"/>
  <c r="G63"/>
  <c r="H63"/>
  <c r="I63"/>
  <c r="J63"/>
  <c r="C64"/>
  <c r="D64"/>
  <c r="E64" s="1"/>
  <c r="F64"/>
  <c r="G64"/>
  <c r="H64"/>
  <c r="I64"/>
  <c r="J64"/>
  <c r="C65"/>
  <c r="D65"/>
  <c r="E65" s="1"/>
  <c r="F65"/>
  <c r="G65"/>
  <c r="H65"/>
  <c r="I65"/>
  <c r="J65"/>
  <c r="C66"/>
  <c r="D66"/>
  <c r="E66" s="1"/>
  <c r="F66"/>
  <c r="G66"/>
  <c r="H66"/>
  <c r="I66"/>
  <c r="J66"/>
  <c r="C67"/>
  <c r="D67"/>
  <c r="E67" s="1"/>
  <c r="F67"/>
  <c r="G67"/>
  <c r="H67"/>
  <c r="I67"/>
  <c r="J67"/>
  <c r="C68"/>
  <c r="D68"/>
  <c r="E68" s="1"/>
  <c r="F68"/>
  <c r="G68"/>
  <c r="H68"/>
  <c r="I68"/>
  <c r="J68"/>
  <c r="C69"/>
  <c r="D69"/>
  <c r="E69" s="1"/>
  <c r="F69"/>
  <c r="G69"/>
  <c r="H69"/>
  <c r="I69"/>
  <c r="J69"/>
  <c r="C70"/>
  <c r="D70"/>
  <c r="E70" s="1"/>
  <c r="F70"/>
  <c r="G70"/>
  <c r="H70"/>
  <c r="I70"/>
  <c r="J70"/>
  <c r="C71"/>
  <c r="D71"/>
  <c r="E71" s="1"/>
  <c r="F71"/>
  <c r="G71"/>
  <c r="H71"/>
  <c r="I71"/>
  <c r="J71"/>
  <c r="C72"/>
  <c r="D72"/>
  <c r="E72" s="1"/>
  <c r="F72"/>
  <c r="G72"/>
  <c r="H72"/>
  <c r="I72"/>
  <c r="J72"/>
  <c r="C73"/>
  <c r="D73"/>
  <c r="E73" s="1"/>
  <c r="F73"/>
  <c r="G73"/>
  <c r="H73"/>
  <c r="I73"/>
  <c r="J73"/>
  <c r="C74"/>
  <c r="D74"/>
  <c r="E74" s="1"/>
  <c r="F74"/>
  <c r="G74"/>
  <c r="H74"/>
  <c r="I74"/>
  <c r="J74"/>
  <c r="C75"/>
  <c r="D75"/>
  <c r="E75" s="1"/>
  <c r="F75"/>
  <c r="G75"/>
  <c r="H75"/>
  <c r="I75"/>
  <c r="J75"/>
  <c r="C76"/>
  <c r="D76"/>
  <c r="E76" s="1"/>
  <c r="F76"/>
  <c r="G76"/>
  <c r="H76"/>
  <c r="I76"/>
  <c r="J76"/>
  <c r="C77"/>
  <c r="D77"/>
  <c r="E77" s="1"/>
  <c r="F77"/>
  <c r="G77"/>
  <c r="H77"/>
  <c r="I77"/>
  <c r="J77"/>
  <c r="C78"/>
  <c r="D78"/>
  <c r="E78" s="1"/>
  <c r="F78"/>
  <c r="G78"/>
  <c r="H78"/>
  <c r="I78"/>
  <c r="J78"/>
  <c r="C79"/>
  <c r="D79"/>
  <c r="E79" s="1"/>
  <c r="F79"/>
  <c r="G79"/>
  <c r="H79"/>
  <c r="I79"/>
  <c r="J79"/>
  <c r="C80"/>
  <c r="D80"/>
  <c r="E80" s="1"/>
  <c r="F80"/>
  <c r="G80"/>
  <c r="H80"/>
  <c r="I80"/>
  <c r="J80"/>
  <c r="C81"/>
  <c r="D81"/>
  <c r="E81" s="1"/>
  <c r="F81"/>
  <c r="G81"/>
  <c r="H81"/>
  <c r="I81"/>
  <c r="J81"/>
  <c r="C82"/>
  <c r="D82"/>
  <c r="E82" s="1"/>
  <c r="F82"/>
  <c r="G82"/>
  <c r="H82"/>
  <c r="I82"/>
  <c r="J82"/>
  <c r="C83"/>
  <c r="D83"/>
  <c r="E83" s="1"/>
  <c r="F83"/>
  <c r="G83"/>
  <c r="H83"/>
  <c r="I83"/>
  <c r="J83"/>
  <c r="C84"/>
  <c r="D84"/>
  <c r="E84" s="1"/>
  <c r="F84"/>
  <c r="G84"/>
  <c r="H84"/>
  <c r="I84"/>
  <c r="J84"/>
  <c r="C85"/>
  <c r="D85"/>
  <c r="E85" s="1"/>
  <c r="F85"/>
  <c r="G85"/>
  <c r="H85"/>
  <c r="I85"/>
  <c r="J85"/>
  <c r="C86"/>
  <c r="D86"/>
  <c r="E86" s="1"/>
  <c r="F86"/>
  <c r="G86"/>
  <c r="H86"/>
  <c r="I86"/>
  <c r="J86"/>
  <c r="C87"/>
  <c r="D87"/>
  <c r="E87" s="1"/>
  <c r="F87"/>
  <c r="G87"/>
  <c r="H87"/>
  <c r="I87"/>
  <c r="J87"/>
  <c r="C88"/>
  <c r="D88"/>
  <c r="E88" s="1"/>
  <c r="F88"/>
  <c r="G88"/>
  <c r="H88"/>
  <c r="I88"/>
  <c r="J88"/>
  <c r="C89"/>
  <c r="D89"/>
  <c r="E89" s="1"/>
  <c r="F89"/>
  <c r="G89"/>
  <c r="H89"/>
  <c r="I89"/>
  <c r="J89"/>
  <c r="C90"/>
  <c r="D90"/>
  <c r="E90" s="1"/>
  <c r="F90"/>
  <c r="G90"/>
  <c r="H90"/>
  <c r="I90"/>
  <c r="J90"/>
  <c r="C91"/>
  <c r="D91"/>
  <c r="E91" s="1"/>
  <c r="F91"/>
  <c r="G91"/>
  <c r="H91"/>
  <c r="I91"/>
  <c r="J91"/>
  <c r="C92"/>
  <c r="D92"/>
  <c r="E92" s="1"/>
  <c r="F92"/>
  <c r="G92"/>
  <c r="H92"/>
  <c r="I92"/>
  <c r="J92"/>
  <c r="C93"/>
  <c r="D93"/>
  <c r="E93" s="1"/>
  <c r="F93"/>
  <c r="G93"/>
  <c r="H93"/>
  <c r="I93"/>
  <c r="J93"/>
  <c r="C94"/>
  <c r="D94"/>
  <c r="E94" s="1"/>
  <c r="F94"/>
  <c r="G94"/>
  <c r="H94"/>
  <c r="I94"/>
  <c r="J94"/>
  <c r="C95"/>
  <c r="D95"/>
  <c r="E95" s="1"/>
  <c r="F95"/>
  <c r="G95"/>
  <c r="H95"/>
  <c r="I95"/>
  <c r="J95"/>
  <c r="C96"/>
  <c r="D96"/>
  <c r="E96" s="1"/>
  <c r="F96"/>
  <c r="G96"/>
  <c r="H96"/>
  <c r="I96"/>
  <c r="J96"/>
  <c r="C97"/>
  <c r="D97"/>
  <c r="E97" s="1"/>
  <c r="F97"/>
  <c r="G97"/>
  <c r="H97"/>
  <c r="I97"/>
  <c r="J97"/>
  <c r="C98"/>
  <c r="D98"/>
  <c r="E98" s="1"/>
  <c r="F98"/>
  <c r="G98"/>
  <c r="H98"/>
  <c r="I98"/>
  <c r="J98"/>
  <c r="C99"/>
  <c r="D99"/>
  <c r="E99" s="1"/>
  <c r="F99"/>
  <c r="G99"/>
  <c r="H99"/>
  <c r="I99"/>
  <c r="J99"/>
  <c r="C100"/>
  <c r="D100"/>
  <c r="E100" s="1"/>
  <c r="F100"/>
  <c r="G100"/>
  <c r="H100"/>
  <c r="I100"/>
  <c r="J100"/>
  <c r="C101"/>
  <c r="D101"/>
  <c r="E101" s="1"/>
  <c r="F101"/>
  <c r="G101"/>
  <c r="H101"/>
  <c r="I101"/>
  <c r="J101"/>
  <c r="C102"/>
  <c r="D102"/>
  <c r="E102" s="1"/>
  <c r="F102"/>
  <c r="G102"/>
  <c r="H102"/>
  <c r="I102"/>
  <c r="J102"/>
  <c r="C103"/>
  <c r="D103"/>
  <c r="E103" s="1"/>
  <c r="F103"/>
  <c r="G103"/>
  <c r="H103"/>
  <c r="I103"/>
  <c r="J103"/>
  <c r="C104"/>
  <c r="D104"/>
  <c r="E104" s="1"/>
  <c r="F104"/>
  <c r="G104"/>
  <c r="H104"/>
  <c r="I104"/>
  <c r="J104"/>
  <c r="C105"/>
  <c r="D105"/>
  <c r="E105" s="1"/>
  <c r="F105"/>
  <c r="G105"/>
  <c r="H105"/>
  <c r="I105"/>
  <c r="J105"/>
  <c r="C106"/>
  <c r="D106"/>
  <c r="E106" s="1"/>
  <c r="F106"/>
  <c r="G106"/>
  <c r="H106"/>
  <c r="I106"/>
  <c r="J106"/>
  <c r="C107"/>
  <c r="D107"/>
  <c r="E107" s="1"/>
  <c r="F107"/>
  <c r="G107"/>
  <c r="H107"/>
  <c r="I107"/>
  <c r="J107"/>
  <c r="C108"/>
  <c r="D108"/>
  <c r="E108" s="1"/>
  <c r="F108"/>
  <c r="G108"/>
  <c r="H108"/>
  <c r="I108"/>
  <c r="J108"/>
  <c r="C109"/>
  <c r="D109"/>
  <c r="E109" s="1"/>
  <c r="F109"/>
  <c r="G109"/>
  <c r="H109"/>
  <c r="I109"/>
  <c r="J109"/>
  <c r="C110"/>
  <c r="D110"/>
  <c r="E110" s="1"/>
  <c r="F110"/>
  <c r="G110"/>
  <c r="H110"/>
  <c r="I110"/>
  <c r="J110"/>
  <c r="C111"/>
  <c r="D111"/>
  <c r="E111" s="1"/>
  <c r="F111"/>
  <c r="G111"/>
  <c r="H111"/>
  <c r="I111"/>
  <c r="J111"/>
  <c r="C112"/>
  <c r="D112"/>
  <c r="E112" s="1"/>
  <c r="F112"/>
  <c r="G112"/>
  <c r="H112"/>
  <c r="I112"/>
  <c r="J112"/>
  <c r="C113"/>
  <c r="D113"/>
  <c r="E113" s="1"/>
  <c r="F113"/>
  <c r="G113"/>
  <c r="H113"/>
  <c r="I113"/>
  <c r="J113"/>
  <c r="C114"/>
  <c r="D114"/>
  <c r="E114" s="1"/>
  <c r="F114"/>
  <c r="G114"/>
  <c r="H114"/>
  <c r="I114"/>
  <c r="J114"/>
  <c r="C115"/>
  <c r="D115"/>
  <c r="E115" s="1"/>
  <c r="F115"/>
  <c r="G115"/>
  <c r="H115"/>
  <c r="I115"/>
  <c r="J115"/>
  <c r="C116"/>
  <c r="D116"/>
  <c r="E116" s="1"/>
  <c r="F116"/>
  <c r="G116"/>
  <c r="H116"/>
  <c r="I116"/>
  <c r="J116"/>
  <c r="C117"/>
  <c r="D117"/>
  <c r="E117" s="1"/>
  <c r="F117"/>
  <c r="G117"/>
  <c r="H117"/>
  <c r="I117"/>
  <c r="J117"/>
  <c r="C118"/>
  <c r="D118"/>
  <c r="E118" s="1"/>
  <c r="F118"/>
  <c r="G118"/>
  <c r="H118"/>
  <c r="I118"/>
  <c r="J118"/>
  <c r="C119"/>
  <c r="D119"/>
  <c r="E119" s="1"/>
  <c r="F119"/>
  <c r="G119"/>
  <c r="H119"/>
  <c r="I119"/>
  <c r="J119"/>
  <c r="C120"/>
  <c r="D120"/>
  <c r="E120" s="1"/>
  <c r="F120"/>
  <c r="G120"/>
  <c r="H120"/>
  <c r="I120"/>
  <c r="J120"/>
  <c r="C121"/>
  <c r="D121"/>
  <c r="E121" s="1"/>
  <c r="F121"/>
  <c r="G121"/>
  <c r="H121"/>
  <c r="I121"/>
  <c r="J121"/>
  <c r="C122"/>
  <c r="D122"/>
  <c r="E122" s="1"/>
  <c r="F122"/>
  <c r="G122"/>
  <c r="H122"/>
  <c r="I122"/>
  <c r="J122"/>
  <c r="C123"/>
  <c r="D123"/>
  <c r="E123" s="1"/>
  <c r="F123"/>
  <c r="G123"/>
  <c r="H123"/>
  <c r="I123"/>
  <c r="J123"/>
  <c r="C124"/>
  <c r="D124"/>
  <c r="E124" s="1"/>
  <c r="F124"/>
  <c r="G124"/>
  <c r="H124"/>
  <c r="I124"/>
  <c r="J124"/>
  <c r="C125"/>
  <c r="D125"/>
  <c r="E125" s="1"/>
  <c r="F125"/>
  <c r="G125"/>
  <c r="H125"/>
  <c r="I125"/>
  <c r="J125"/>
  <c r="C126"/>
  <c r="D126"/>
  <c r="E126" s="1"/>
  <c r="F126"/>
  <c r="G126"/>
  <c r="H126"/>
  <c r="I126"/>
  <c r="J126"/>
  <c r="C127"/>
  <c r="D127"/>
  <c r="E127" s="1"/>
  <c r="F127"/>
  <c r="G127"/>
  <c r="H127"/>
  <c r="I127"/>
  <c r="J127"/>
  <c r="C128"/>
  <c r="D128"/>
  <c r="E128" s="1"/>
  <c r="F128"/>
  <c r="G128"/>
  <c r="H128"/>
  <c r="I128"/>
  <c r="J128"/>
  <c r="C129"/>
  <c r="D129"/>
  <c r="E129" s="1"/>
  <c r="F129"/>
  <c r="G129"/>
  <c r="H129"/>
  <c r="I129"/>
  <c r="J129"/>
  <c r="C130"/>
  <c r="D130"/>
  <c r="E130" s="1"/>
  <c r="F130"/>
  <c r="G130"/>
  <c r="H130"/>
  <c r="I130"/>
  <c r="J130"/>
  <c r="C131"/>
  <c r="D131"/>
  <c r="E131" s="1"/>
  <c r="F131"/>
  <c r="G131"/>
  <c r="H131"/>
  <c r="I131"/>
  <c r="J131"/>
  <c r="C132"/>
  <c r="D132"/>
  <c r="E132" s="1"/>
  <c r="F132"/>
  <c r="G132"/>
  <c r="H132"/>
  <c r="I132"/>
  <c r="J132"/>
  <c r="C133"/>
  <c r="D133"/>
  <c r="E133" s="1"/>
  <c r="F133"/>
  <c r="G133"/>
  <c r="H133"/>
  <c r="I133"/>
  <c r="J133"/>
  <c r="C134"/>
  <c r="D134"/>
  <c r="E134" s="1"/>
  <c r="F134"/>
  <c r="G134"/>
  <c r="H134"/>
  <c r="I134"/>
  <c r="J134"/>
  <c r="C135"/>
  <c r="D135"/>
  <c r="E135" s="1"/>
  <c r="F135"/>
  <c r="G135"/>
  <c r="H135"/>
  <c r="I135"/>
  <c r="J135"/>
  <c r="C136"/>
  <c r="D136"/>
  <c r="E136" s="1"/>
  <c r="F136"/>
  <c r="G136"/>
  <c r="H136"/>
  <c r="I136"/>
  <c r="J136"/>
  <c r="C137"/>
  <c r="D137"/>
  <c r="E137" s="1"/>
  <c r="F137"/>
  <c r="G137"/>
  <c r="H137"/>
  <c r="I137"/>
  <c r="J137"/>
  <c r="C138"/>
  <c r="D138"/>
  <c r="E138" s="1"/>
  <c r="F138"/>
  <c r="G138"/>
  <c r="H138"/>
  <c r="I138"/>
  <c r="J138"/>
  <c r="C139"/>
  <c r="D139"/>
  <c r="E139" s="1"/>
  <c r="F139"/>
  <c r="G139"/>
  <c r="H139"/>
  <c r="I139"/>
  <c r="J139"/>
  <c r="C140"/>
  <c r="D140"/>
  <c r="E140" s="1"/>
  <c r="F140"/>
  <c r="G140"/>
  <c r="H140"/>
  <c r="I140"/>
  <c r="J140"/>
  <c r="C141"/>
  <c r="D141"/>
  <c r="E141" s="1"/>
  <c r="F141"/>
  <c r="G141"/>
  <c r="H141"/>
  <c r="I141"/>
  <c r="J141"/>
  <c r="C142"/>
  <c r="D142"/>
  <c r="E142" s="1"/>
  <c r="F142"/>
  <c r="G142"/>
  <c r="H142"/>
  <c r="I142"/>
  <c r="J142"/>
  <c r="C143"/>
  <c r="D143"/>
  <c r="E143" s="1"/>
  <c r="F143"/>
  <c r="G143"/>
  <c r="H143"/>
  <c r="I143"/>
  <c r="J143"/>
  <c r="C144"/>
  <c r="D144"/>
  <c r="E144" s="1"/>
  <c r="F144"/>
  <c r="G144"/>
  <c r="H144"/>
  <c r="I144"/>
  <c r="J144"/>
  <c r="C145"/>
  <c r="D145"/>
  <c r="E145" s="1"/>
  <c r="F145"/>
  <c r="G145"/>
  <c r="H145"/>
  <c r="I145"/>
  <c r="J145"/>
  <c r="C146"/>
  <c r="D146"/>
  <c r="E146" s="1"/>
  <c r="F146"/>
  <c r="G146"/>
  <c r="H146"/>
  <c r="I146"/>
  <c r="J146"/>
  <c r="C147"/>
  <c r="D147"/>
  <c r="E147" s="1"/>
  <c r="F147"/>
  <c r="G147"/>
  <c r="H147"/>
  <c r="I147"/>
  <c r="J147"/>
  <c r="C148"/>
  <c r="D148"/>
  <c r="E148" s="1"/>
  <c r="F148"/>
  <c r="G148"/>
  <c r="H148"/>
  <c r="I148"/>
  <c r="J148"/>
  <c r="C149"/>
  <c r="D149"/>
  <c r="E149" s="1"/>
  <c r="F149"/>
  <c r="G149"/>
  <c r="H149"/>
  <c r="I149"/>
  <c r="J149"/>
  <c r="C150"/>
  <c r="D150"/>
  <c r="E150" s="1"/>
  <c r="F150"/>
  <c r="G150"/>
  <c r="H150"/>
  <c r="I150"/>
  <c r="J150"/>
  <c r="C151"/>
  <c r="D151"/>
  <c r="E151" s="1"/>
  <c r="F151"/>
  <c r="G151"/>
  <c r="H151"/>
  <c r="I151"/>
  <c r="J151"/>
  <c r="C152"/>
  <c r="D152"/>
  <c r="E152" s="1"/>
  <c r="F152"/>
  <c r="G152"/>
  <c r="H152"/>
  <c r="I152"/>
  <c r="J152"/>
  <c r="C153"/>
  <c r="D153"/>
  <c r="E153" s="1"/>
  <c r="F153"/>
  <c r="G153"/>
  <c r="H153"/>
  <c r="I153"/>
  <c r="J153"/>
  <c r="C154"/>
  <c r="D154"/>
  <c r="E154" s="1"/>
  <c r="F154"/>
  <c r="G154"/>
  <c r="H154"/>
  <c r="I154"/>
  <c r="J154"/>
  <c r="C155"/>
  <c r="D155"/>
  <c r="E155" s="1"/>
  <c r="F155"/>
  <c r="G155"/>
  <c r="H155"/>
  <c r="I155"/>
  <c r="J155"/>
  <c r="C156"/>
  <c r="D156"/>
  <c r="E156" s="1"/>
  <c r="F156"/>
  <c r="G156"/>
  <c r="H156"/>
  <c r="I156"/>
  <c r="J156"/>
  <c r="C157"/>
  <c r="D157"/>
  <c r="E157" s="1"/>
  <c r="F157"/>
  <c r="G157"/>
  <c r="H157"/>
  <c r="I157"/>
  <c r="J157"/>
  <c r="C158"/>
  <c r="D158"/>
  <c r="E158" s="1"/>
  <c r="F158"/>
  <c r="G158"/>
  <c r="H158"/>
  <c r="I158"/>
  <c r="J158"/>
  <c r="C159"/>
  <c r="D159"/>
  <c r="E159" s="1"/>
  <c r="F159"/>
  <c r="G159"/>
  <c r="H159"/>
  <c r="I159"/>
  <c r="J159"/>
  <c r="C160"/>
  <c r="D160"/>
  <c r="E160" s="1"/>
  <c r="F160"/>
  <c r="G160"/>
  <c r="H160"/>
  <c r="I160"/>
  <c r="J160"/>
  <c r="C161"/>
  <c r="D161"/>
  <c r="E161" s="1"/>
  <c r="F161"/>
  <c r="G161"/>
  <c r="H161"/>
  <c r="I161"/>
  <c r="J161"/>
  <c r="C162"/>
  <c r="D162"/>
  <c r="E162" s="1"/>
  <c r="F162"/>
  <c r="G162"/>
  <c r="H162"/>
  <c r="I162"/>
  <c r="J162"/>
  <c r="C163"/>
  <c r="D163"/>
  <c r="E163" s="1"/>
  <c r="F163"/>
  <c r="G163"/>
  <c r="H163"/>
  <c r="I163"/>
  <c r="J163"/>
  <c r="C164"/>
  <c r="D164"/>
  <c r="E164" s="1"/>
  <c r="F164"/>
  <c r="G164"/>
  <c r="H164"/>
  <c r="I164"/>
  <c r="J164"/>
  <c r="C165"/>
  <c r="D165"/>
  <c r="E165" s="1"/>
  <c r="F165"/>
  <c r="G165"/>
  <c r="H165"/>
  <c r="C214" s="1"/>
  <c r="I165"/>
  <c r="J165"/>
  <c r="C166"/>
  <c r="D166"/>
  <c r="E166" s="1"/>
  <c r="F166"/>
  <c r="G166"/>
  <c r="H166"/>
  <c r="I166"/>
  <c r="J166"/>
  <c r="C167"/>
  <c r="D167"/>
  <c r="E167" s="1"/>
  <c r="F167"/>
  <c r="G167"/>
  <c r="H167"/>
  <c r="I167"/>
  <c r="J167"/>
  <c r="C168"/>
  <c r="D168"/>
  <c r="E168" s="1"/>
  <c r="F168"/>
  <c r="G168"/>
  <c r="H168"/>
  <c r="I168"/>
  <c r="J168"/>
  <c r="C169"/>
  <c r="D169"/>
  <c r="E169" s="1"/>
  <c r="F169"/>
  <c r="G169"/>
  <c r="H169"/>
  <c r="I169"/>
  <c r="J169"/>
  <c r="C170"/>
  <c r="D170"/>
  <c r="E170" s="1"/>
  <c r="F170"/>
  <c r="G170"/>
  <c r="H170"/>
  <c r="I170"/>
  <c r="J170"/>
  <c r="C171"/>
  <c r="D171"/>
  <c r="E171" s="1"/>
  <c r="F171"/>
  <c r="G171"/>
  <c r="H171"/>
  <c r="I171"/>
  <c r="J171"/>
  <c r="C172"/>
  <c r="D172"/>
  <c r="E172" s="1"/>
  <c r="F172"/>
  <c r="G172"/>
  <c r="H172"/>
  <c r="I172"/>
  <c r="J172"/>
  <c r="C173"/>
  <c r="D173"/>
  <c r="E173" s="1"/>
  <c r="F173"/>
  <c r="G173"/>
  <c r="H173"/>
  <c r="I173"/>
  <c r="J173"/>
  <c r="C174"/>
  <c r="D174"/>
  <c r="E174" s="1"/>
  <c r="F174"/>
  <c r="G174"/>
  <c r="H174"/>
  <c r="I174"/>
  <c r="J174"/>
  <c r="C175"/>
  <c r="D175"/>
  <c r="E175" s="1"/>
  <c r="F175"/>
  <c r="G175"/>
  <c r="H175"/>
  <c r="I175"/>
  <c r="J175"/>
  <c r="C176"/>
  <c r="D176"/>
  <c r="E176" s="1"/>
  <c r="F176"/>
  <c r="G176"/>
  <c r="H176"/>
  <c r="I176"/>
  <c r="J176"/>
  <c r="C177"/>
  <c r="D177"/>
  <c r="E177" s="1"/>
  <c r="F177"/>
  <c r="G177"/>
  <c r="H177"/>
  <c r="I177"/>
  <c r="J177"/>
  <c r="C178"/>
  <c r="D178"/>
  <c r="E178" s="1"/>
  <c r="F178"/>
  <c r="G178"/>
  <c r="H178"/>
  <c r="I178"/>
  <c r="J178"/>
  <c r="C179"/>
  <c r="D179"/>
  <c r="E179" s="1"/>
  <c r="F179"/>
  <c r="G179"/>
  <c r="H179"/>
  <c r="I179"/>
  <c r="J179"/>
  <c r="C180"/>
  <c r="D180"/>
  <c r="E180" s="1"/>
  <c r="F180"/>
  <c r="G180"/>
  <c r="H180"/>
  <c r="I180"/>
  <c r="J180"/>
  <c r="C181"/>
  <c r="D181"/>
  <c r="E181" s="1"/>
  <c r="F181"/>
  <c r="G181"/>
  <c r="H181"/>
  <c r="I181"/>
  <c r="J181"/>
  <c r="C182"/>
  <c r="D182"/>
  <c r="E182" s="1"/>
  <c r="F182"/>
  <c r="G182"/>
  <c r="H182"/>
  <c r="I182"/>
  <c r="J182"/>
  <c r="C183"/>
  <c r="D183"/>
  <c r="E183" s="1"/>
  <c r="F183"/>
  <c r="G183"/>
  <c r="H183"/>
  <c r="I183"/>
  <c r="J183"/>
  <c r="C184"/>
  <c r="D184"/>
  <c r="E184" s="1"/>
  <c r="F184"/>
  <c r="G184"/>
  <c r="H184"/>
  <c r="I184"/>
  <c r="J184"/>
  <c r="C185"/>
  <c r="D185"/>
  <c r="E185" s="1"/>
  <c r="F185"/>
  <c r="G185"/>
  <c r="H185"/>
  <c r="I185"/>
  <c r="J185"/>
  <c r="C186"/>
  <c r="D186"/>
  <c r="E186" s="1"/>
  <c r="F186"/>
  <c r="G186"/>
  <c r="H186"/>
  <c r="I186"/>
  <c r="J186"/>
  <c r="C187"/>
  <c r="D187"/>
  <c r="E187" s="1"/>
  <c r="F187"/>
  <c r="G187"/>
  <c r="H187"/>
  <c r="I187"/>
  <c r="J187"/>
  <c r="C188"/>
  <c r="D188"/>
  <c r="E188" s="1"/>
  <c r="F188"/>
  <c r="G188"/>
  <c r="H188"/>
  <c r="I188"/>
  <c r="J188"/>
  <c r="C189"/>
  <c r="D189"/>
  <c r="E189" s="1"/>
  <c r="F189"/>
  <c r="G189"/>
  <c r="H189"/>
  <c r="I189"/>
  <c r="J189"/>
  <c r="C190"/>
  <c r="D190"/>
  <c r="E190" s="1"/>
  <c r="F190"/>
  <c r="G190"/>
  <c r="H190"/>
  <c r="I190"/>
  <c r="J190"/>
  <c r="C191"/>
  <c r="D191"/>
  <c r="E191" s="1"/>
  <c r="F191"/>
  <c r="G191"/>
  <c r="H191"/>
  <c r="I191"/>
  <c r="J191"/>
  <c r="C192"/>
  <c r="D192"/>
  <c r="E192" s="1"/>
  <c r="F192"/>
  <c r="G192"/>
  <c r="H192"/>
  <c r="I192"/>
  <c r="J192"/>
  <c r="C193"/>
  <c r="D193"/>
  <c r="E193" s="1"/>
  <c r="F193"/>
  <c r="G193"/>
  <c r="H193"/>
  <c r="I193"/>
  <c r="J193"/>
  <c r="C194"/>
  <c r="D194"/>
  <c r="E194" s="1"/>
  <c r="F194"/>
  <c r="G194"/>
  <c r="H194"/>
  <c r="I194"/>
  <c r="J194"/>
  <c r="C195"/>
  <c r="D195"/>
  <c r="E195" s="1"/>
  <c r="F195"/>
  <c r="G195"/>
  <c r="H195"/>
  <c r="I195"/>
  <c r="J195"/>
  <c r="C196"/>
  <c r="D196"/>
  <c r="E196" s="1"/>
  <c r="F196"/>
  <c r="G196"/>
  <c r="H196"/>
  <c r="I196"/>
  <c r="J196"/>
  <c r="C197"/>
  <c r="D197"/>
  <c r="E197" s="1"/>
  <c r="F197"/>
  <c r="G197"/>
  <c r="H197"/>
  <c r="I197"/>
  <c r="J197"/>
  <c r="C198"/>
  <c r="D198"/>
  <c r="E198" s="1"/>
  <c r="F198"/>
  <c r="G198"/>
  <c r="H198"/>
  <c r="I198"/>
  <c r="J198"/>
  <c r="C199"/>
  <c r="D199"/>
  <c r="E199" s="1"/>
  <c r="F199"/>
  <c r="G199"/>
  <c r="H199"/>
  <c r="I199"/>
  <c r="J199"/>
  <c r="C200"/>
  <c r="D200"/>
  <c r="E200" s="1"/>
  <c r="F200"/>
  <c r="G200"/>
  <c r="H200"/>
  <c r="I200"/>
  <c r="J200"/>
  <c r="C201"/>
  <c r="D201"/>
  <c r="E201" s="1"/>
  <c r="F201"/>
  <c r="G201"/>
  <c r="H201"/>
  <c r="I201"/>
  <c r="J201"/>
  <c r="C202"/>
  <c r="D202"/>
  <c r="E202" s="1"/>
  <c r="F202"/>
  <c r="G202"/>
  <c r="H202"/>
  <c r="I202"/>
  <c r="J202"/>
  <c r="C203"/>
  <c r="D203"/>
  <c r="E203" s="1"/>
  <c r="F203"/>
  <c r="G203"/>
  <c r="H203"/>
  <c r="I203"/>
  <c r="J203"/>
  <c r="C204"/>
  <c r="D204"/>
  <c r="E204" s="1"/>
  <c r="F204"/>
  <c r="G204"/>
  <c r="H204"/>
  <c r="I204"/>
  <c r="J204"/>
  <c r="C205"/>
  <c r="D205"/>
  <c r="E205" s="1"/>
  <c r="F205"/>
  <c r="G205"/>
  <c r="H205"/>
  <c r="I205"/>
  <c r="J205"/>
  <c r="C206"/>
  <c r="C213"/>
  <c r="E155" i="9" l="1"/>
  <c r="D154"/>
  <c r="C155" s="1"/>
  <c r="I154"/>
  <c r="K154"/>
  <c r="L154" s="1"/>
  <c r="F154"/>
  <c r="G154" s="1"/>
  <c r="H154"/>
  <c r="E7" i="7"/>
  <c r="C212"/>
  <c r="F6"/>
  <c r="C7" i="4"/>
  <c r="D7" s="1"/>
  <c r="F7"/>
  <c r="G7"/>
  <c r="H7"/>
  <c r="I7"/>
  <c r="C8"/>
  <c r="D8" s="1"/>
  <c r="E8" s="1"/>
  <c r="G8"/>
  <c r="H8"/>
  <c r="I8"/>
  <c r="J8"/>
  <c r="C9"/>
  <c r="D9"/>
  <c r="E9" s="1"/>
  <c r="F9"/>
  <c r="G9"/>
  <c r="H9"/>
  <c r="I9"/>
  <c r="J9"/>
  <c r="C10"/>
  <c r="D10"/>
  <c r="E10" s="1"/>
  <c r="F10"/>
  <c r="G10"/>
  <c r="H10"/>
  <c r="I10"/>
  <c r="J10"/>
  <c r="C11"/>
  <c r="D11"/>
  <c r="E11" s="1"/>
  <c r="F11"/>
  <c r="G11"/>
  <c r="H11"/>
  <c r="I11"/>
  <c r="J11"/>
  <c r="C12"/>
  <c r="D12"/>
  <c r="E12" s="1"/>
  <c r="F12"/>
  <c r="G12"/>
  <c r="H12"/>
  <c r="I12"/>
  <c r="J12"/>
  <c r="C13"/>
  <c r="D13"/>
  <c r="E13" s="1"/>
  <c r="F13"/>
  <c r="G13"/>
  <c r="H13"/>
  <c r="I13"/>
  <c r="J13"/>
  <c r="C14"/>
  <c r="D14"/>
  <c r="E14" s="1"/>
  <c r="F14"/>
  <c r="G14"/>
  <c r="H14"/>
  <c r="I14"/>
  <c r="J14"/>
  <c r="C15"/>
  <c r="D15"/>
  <c r="E15" s="1"/>
  <c r="F15"/>
  <c r="G15"/>
  <c r="H15"/>
  <c r="I15"/>
  <c r="J15"/>
  <c r="C16"/>
  <c r="D16"/>
  <c r="E16" s="1"/>
  <c r="F16"/>
  <c r="G16"/>
  <c r="H16"/>
  <c r="I16"/>
  <c r="J16"/>
  <c r="C17"/>
  <c r="D17"/>
  <c r="E17" s="1"/>
  <c r="F17"/>
  <c r="G17"/>
  <c r="H17"/>
  <c r="I17"/>
  <c r="J17"/>
  <c r="C18"/>
  <c r="D18"/>
  <c r="E18" s="1"/>
  <c r="F18"/>
  <c r="G18"/>
  <c r="H18"/>
  <c r="I18"/>
  <c r="J18"/>
  <c r="C19"/>
  <c r="D19"/>
  <c r="E19" s="1"/>
  <c r="F19"/>
  <c r="G19"/>
  <c r="H19"/>
  <c r="I19"/>
  <c r="J19"/>
  <c r="C20"/>
  <c r="D20"/>
  <c r="E20" s="1"/>
  <c r="F20"/>
  <c r="G20"/>
  <c r="H20"/>
  <c r="I20"/>
  <c r="J20"/>
  <c r="C21"/>
  <c r="D21"/>
  <c r="E21" s="1"/>
  <c r="F21"/>
  <c r="G21"/>
  <c r="H21"/>
  <c r="I21"/>
  <c r="J21"/>
  <c r="C22"/>
  <c r="D22"/>
  <c r="E22" s="1"/>
  <c r="F22"/>
  <c r="G22"/>
  <c r="H22"/>
  <c r="I22"/>
  <c r="J22"/>
  <c r="C23"/>
  <c r="D23"/>
  <c r="E23" s="1"/>
  <c r="F23"/>
  <c r="G23"/>
  <c r="H23"/>
  <c r="I23"/>
  <c r="J23"/>
  <c r="C24"/>
  <c r="D24"/>
  <c r="E24" s="1"/>
  <c r="F24"/>
  <c r="G24"/>
  <c r="H24"/>
  <c r="I24"/>
  <c r="J24"/>
  <c r="C25"/>
  <c r="D25"/>
  <c r="E25" s="1"/>
  <c r="F25"/>
  <c r="G25"/>
  <c r="H25"/>
  <c r="I25"/>
  <c r="J25"/>
  <c r="C26"/>
  <c r="D26"/>
  <c r="E26" s="1"/>
  <c r="F26"/>
  <c r="G26"/>
  <c r="H26"/>
  <c r="I26"/>
  <c r="J26"/>
  <c r="C27"/>
  <c r="D27"/>
  <c r="E27" s="1"/>
  <c r="F27"/>
  <c r="G27"/>
  <c r="H27"/>
  <c r="I27"/>
  <c r="J27"/>
  <c r="C28"/>
  <c r="D28"/>
  <c r="E28" s="1"/>
  <c r="F28"/>
  <c r="G28"/>
  <c r="H28"/>
  <c r="I28"/>
  <c r="J28"/>
  <c r="C29"/>
  <c r="D29"/>
  <c r="E29" s="1"/>
  <c r="F29"/>
  <c r="G29"/>
  <c r="H29"/>
  <c r="I29"/>
  <c r="J29"/>
  <c r="C30"/>
  <c r="D30"/>
  <c r="E30" s="1"/>
  <c r="F30"/>
  <c r="G30"/>
  <c r="H30"/>
  <c r="I30"/>
  <c r="J30"/>
  <c r="C31"/>
  <c r="D31"/>
  <c r="E31" s="1"/>
  <c r="F31"/>
  <c r="G31"/>
  <c r="H31"/>
  <c r="I31"/>
  <c r="J31"/>
  <c r="C32"/>
  <c r="D32"/>
  <c r="E32" s="1"/>
  <c r="F32"/>
  <c r="G32"/>
  <c r="H32"/>
  <c r="I32"/>
  <c r="J32"/>
  <c r="C33"/>
  <c r="D33"/>
  <c r="E33" s="1"/>
  <c r="F33"/>
  <c r="G33"/>
  <c r="H33"/>
  <c r="I33"/>
  <c r="J33"/>
  <c r="C34"/>
  <c r="D34"/>
  <c r="E34" s="1"/>
  <c r="F34"/>
  <c r="G34"/>
  <c r="H34"/>
  <c r="I34"/>
  <c r="J34"/>
  <c r="C35"/>
  <c r="D35"/>
  <c r="E35" s="1"/>
  <c r="F35"/>
  <c r="G35"/>
  <c r="H35"/>
  <c r="I35"/>
  <c r="J35"/>
  <c r="C36"/>
  <c r="D36"/>
  <c r="E36" s="1"/>
  <c r="F36"/>
  <c r="G36"/>
  <c r="H36"/>
  <c r="I36"/>
  <c r="J36"/>
  <c r="C37"/>
  <c r="D37"/>
  <c r="E37" s="1"/>
  <c r="F37"/>
  <c r="G37"/>
  <c r="H37"/>
  <c r="I37"/>
  <c r="J37"/>
  <c r="C38"/>
  <c r="D38"/>
  <c r="E38" s="1"/>
  <c r="F38"/>
  <c r="G38"/>
  <c r="H38"/>
  <c r="I38"/>
  <c r="J38"/>
  <c r="C39"/>
  <c r="D39"/>
  <c r="E39" s="1"/>
  <c r="F39"/>
  <c r="G39"/>
  <c r="H39"/>
  <c r="I39"/>
  <c r="J39"/>
  <c r="C40"/>
  <c r="D40"/>
  <c r="E40" s="1"/>
  <c r="F40"/>
  <c r="G40"/>
  <c r="H40"/>
  <c r="I40"/>
  <c r="J40"/>
  <c r="C41"/>
  <c r="D41"/>
  <c r="E41" s="1"/>
  <c r="F41"/>
  <c r="G41"/>
  <c r="H41"/>
  <c r="I41"/>
  <c r="J41"/>
  <c r="C42"/>
  <c r="D42"/>
  <c r="E42" s="1"/>
  <c r="F42"/>
  <c r="G42"/>
  <c r="H42"/>
  <c r="I42"/>
  <c r="J42"/>
  <c r="C43"/>
  <c r="D43"/>
  <c r="E43" s="1"/>
  <c r="F43"/>
  <c r="G43"/>
  <c r="H43"/>
  <c r="I43"/>
  <c r="J43"/>
  <c r="C44"/>
  <c r="D44"/>
  <c r="E44" s="1"/>
  <c r="F44"/>
  <c r="G44"/>
  <c r="H44"/>
  <c r="I44"/>
  <c r="J44"/>
  <c r="C45"/>
  <c r="D45"/>
  <c r="E45" s="1"/>
  <c r="F45"/>
  <c r="G45"/>
  <c r="H45"/>
  <c r="I45"/>
  <c r="J45"/>
  <c r="C46"/>
  <c r="D46"/>
  <c r="E46" s="1"/>
  <c r="F46"/>
  <c r="G46"/>
  <c r="H46"/>
  <c r="I46"/>
  <c r="J46"/>
  <c r="C47"/>
  <c r="D47"/>
  <c r="E47" s="1"/>
  <c r="F47"/>
  <c r="G47"/>
  <c r="H47"/>
  <c r="I47"/>
  <c r="J47"/>
  <c r="C48"/>
  <c r="D48"/>
  <c r="E48" s="1"/>
  <c r="F48"/>
  <c r="G48"/>
  <c r="H48"/>
  <c r="I48"/>
  <c r="J48"/>
  <c r="C49"/>
  <c r="D49"/>
  <c r="E49" s="1"/>
  <c r="F49"/>
  <c r="G49"/>
  <c r="H49"/>
  <c r="I49"/>
  <c r="J49"/>
  <c r="C50"/>
  <c r="D50"/>
  <c r="E50" s="1"/>
  <c r="F50"/>
  <c r="G50"/>
  <c r="H50"/>
  <c r="I50"/>
  <c r="J50"/>
  <c r="C51"/>
  <c r="D51"/>
  <c r="E51" s="1"/>
  <c r="F51"/>
  <c r="G51"/>
  <c r="H51"/>
  <c r="I51"/>
  <c r="J51"/>
  <c r="C52"/>
  <c r="D52"/>
  <c r="E52" s="1"/>
  <c r="F52"/>
  <c r="G52"/>
  <c r="H52"/>
  <c r="I52"/>
  <c r="J52"/>
  <c r="C53"/>
  <c r="D53"/>
  <c r="E53" s="1"/>
  <c r="F53"/>
  <c r="G53"/>
  <c r="H53"/>
  <c r="I53"/>
  <c r="J53"/>
  <c r="C54"/>
  <c r="D54"/>
  <c r="E54" s="1"/>
  <c r="F54"/>
  <c r="G54"/>
  <c r="H54"/>
  <c r="I54"/>
  <c r="J54"/>
  <c r="C55"/>
  <c r="D55"/>
  <c r="E55" s="1"/>
  <c r="F55"/>
  <c r="G55"/>
  <c r="H55"/>
  <c r="I55"/>
  <c r="J55"/>
  <c r="C56"/>
  <c r="D56"/>
  <c r="E56" s="1"/>
  <c r="F56"/>
  <c r="G56"/>
  <c r="H56"/>
  <c r="I56"/>
  <c r="J56"/>
  <c r="C57"/>
  <c r="D57"/>
  <c r="E57" s="1"/>
  <c r="F57"/>
  <c r="G57"/>
  <c r="H57"/>
  <c r="I57"/>
  <c r="J57"/>
  <c r="C58"/>
  <c r="D58"/>
  <c r="E58" s="1"/>
  <c r="F58"/>
  <c r="G58"/>
  <c r="H58"/>
  <c r="I58"/>
  <c r="J58"/>
  <c r="C59"/>
  <c r="D59"/>
  <c r="E59" s="1"/>
  <c r="F59"/>
  <c r="G59"/>
  <c r="H59"/>
  <c r="I59"/>
  <c r="J59"/>
  <c r="C60"/>
  <c r="D60"/>
  <c r="E60" s="1"/>
  <c r="F60"/>
  <c r="G60"/>
  <c r="H60"/>
  <c r="I60"/>
  <c r="J60"/>
  <c r="C61"/>
  <c r="D61"/>
  <c r="E61" s="1"/>
  <c r="F61"/>
  <c r="G61"/>
  <c r="H61"/>
  <c r="I61"/>
  <c r="J61"/>
  <c r="C62"/>
  <c r="D62"/>
  <c r="E62" s="1"/>
  <c r="F62"/>
  <c r="G62"/>
  <c r="H62"/>
  <c r="I62"/>
  <c r="J62"/>
  <c r="C63"/>
  <c r="D63"/>
  <c r="E63" s="1"/>
  <c r="F63"/>
  <c r="G63"/>
  <c r="H63"/>
  <c r="I63"/>
  <c r="J63"/>
  <c r="C64"/>
  <c r="D64"/>
  <c r="E64" s="1"/>
  <c r="F64"/>
  <c r="G64"/>
  <c r="H64"/>
  <c r="I64"/>
  <c r="J64"/>
  <c r="C65"/>
  <c r="D65"/>
  <c r="E65" s="1"/>
  <c r="F65"/>
  <c r="G65"/>
  <c r="H65"/>
  <c r="I65"/>
  <c r="J65"/>
  <c r="C66"/>
  <c r="D66"/>
  <c r="E66" s="1"/>
  <c r="F66"/>
  <c r="G66"/>
  <c r="H66"/>
  <c r="I66"/>
  <c r="J66"/>
  <c r="C67"/>
  <c r="D67"/>
  <c r="E67" s="1"/>
  <c r="F67"/>
  <c r="G67"/>
  <c r="H67"/>
  <c r="I67"/>
  <c r="J67"/>
  <c r="C68"/>
  <c r="D68"/>
  <c r="E68" s="1"/>
  <c r="F68"/>
  <c r="G68"/>
  <c r="H68"/>
  <c r="I68"/>
  <c r="J68"/>
  <c r="C69"/>
  <c r="D69"/>
  <c r="E69" s="1"/>
  <c r="F69"/>
  <c r="G69"/>
  <c r="H69"/>
  <c r="I69"/>
  <c r="J69"/>
  <c r="C70"/>
  <c r="D70"/>
  <c r="E70" s="1"/>
  <c r="F70"/>
  <c r="G70"/>
  <c r="H70"/>
  <c r="I70"/>
  <c r="J70"/>
  <c r="C71"/>
  <c r="D71"/>
  <c r="E71" s="1"/>
  <c r="F71"/>
  <c r="G71"/>
  <c r="H71"/>
  <c r="I71"/>
  <c r="J71"/>
  <c r="C72"/>
  <c r="D72"/>
  <c r="E72" s="1"/>
  <c r="F72"/>
  <c r="G72"/>
  <c r="H72"/>
  <c r="I72"/>
  <c r="J72"/>
  <c r="C73"/>
  <c r="D73"/>
  <c r="E73" s="1"/>
  <c r="F73"/>
  <c r="G73"/>
  <c r="H73"/>
  <c r="I73"/>
  <c r="J73"/>
  <c r="C74"/>
  <c r="D74"/>
  <c r="E74" s="1"/>
  <c r="F74"/>
  <c r="G74"/>
  <c r="H74"/>
  <c r="I74"/>
  <c r="J74"/>
  <c r="C75"/>
  <c r="D75"/>
  <c r="E75" s="1"/>
  <c r="F75"/>
  <c r="G75"/>
  <c r="H75"/>
  <c r="I75"/>
  <c r="J75"/>
  <c r="C76"/>
  <c r="D76"/>
  <c r="E76" s="1"/>
  <c r="F76"/>
  <c r="G76"/>
  <c r="H76"/>
  <c r="I76"/>
  <c r="J76"/>
  <c r="C77"/>
  <c r="D77"/>
  <c r="E77" s="1"/>
  <c r="F77"/>
  <c r="G77"/>
  <c r="H77"/>
  <c r="I77"/>
  <c r="J77"/>
  <c r="C78"/>
  <c r="D78"/>
  <c r="E78" s="1"/>
  <c r="F78"/>
  <c r="G78"/>
  <c r="H78"/>
  <c r="I78"/>
  <c r="J78"/>
  <c r="C79"/>
  <c r="D79"/>
  <c r="E79" s="1"/>
  <c r="F79"/>
  <c r="G79"/>
  <c r="H79"/>
  <c r="I79"/>
  <c r="J79"/>
  <c r="C80"/>
  <c r="D80"/>
  <c r="E80" s="1"/>
  <c r="F80"/>
  <c r="G80"/>
  <c r="H80"/>
  <c r="I80"/>
  <c r="J80"/>
  <c r="C81"/>
  <c r="D81"/>
  <c r="E81" s="1"/>
  <c r="F81"/>
  <c r="G81"/>
  <c r="H81"/>
  <c r="I81"/>
  <c r="J81"/>
  <c r="C82"/>
  <c r="D82"/>
  <c r="E82" s="1"/>
  <c r="F82"/>
  <c r="G82"/>
  <c r="H82"/>
  <c r="I82"/>
  <c r="J82"/>
  <c r="C83"/>
  <c r="D83"/>
  <c r="E83" s="1"/>
  <c r="F83"/>
  <c r="G83"/>
  <c r="H83"/>
  <c r="I83"/>
  <c r="J83"/>
  <c r="C84"/>
  <c r="D84"/>
  <c r="E84" s="1"/>
  <c r="F84"/>
  <c r="G84"/>
  <c r="H84"/>
  <c r="I84"/>
  <c r="J84"/>
  <c r="C85"/>
  <c r="D85"/>
  <c r="E85" s="1"/>
  <c r="F85"/>
  <c r="G85"/>
  <c r="H85"/>
  <c r="I85"/>
  <c r="J85"/>
  <c r="C86"/>
  <c r="D86"/>
  <c r="E86" s="1"/>
  <c r="F86"/>
  <c r="G86"/>
  <c r="H86"/>
  <c r="I86"/>
  <c r="J86"/>
  <c r="C87"/>
  <c r="D87"/>
  <c r="E87" s="1"/>
  <c r="F87"/>
  <c r="G87"/>
  <c r="H87"/>
  <c r="I87"/>
  <c r="J87"/>
  <c r="C88"/>
  <c r="D88"/>
  <c r="E88" s="1"/>
  <c r="F88"/>
  <c r="G88"/>
  <c r="H88"/>
  <c r="I88"/>
  <c r="J88"/>
  <c r="C89"/>
  <c r="D89"/>
  <c r="E89" s="1"/>
  <c r="F89"/>
  <c r="G89"/>
  <c r="H89"/>
  <c r="I89"/>
  <c r="J89"/>
  <c r="C90"/>
  <c r="D90"/>
  <c r="E90" s="1"/>
  <c r="F90"/>
  <c r="G90"/>
  <c r="H90"/>
  <c r="I90"/>
  <c r="J90"/>
  <c r="C91"/>
  <c r="D91"/>
  <c r="E91" s="1"/>
  <c r="F91"/>
  <c r="G91"/>
  <c r="H91"/>
  <c r="I91"/>
  <c r="J91"/>
  <c r="C92"/>
  <c r="D92"/>
  <c r="E92" s="1"/>
  <c r="F92"/>
  <c r="G92"/>
  <c r="H92"/>
  <c r="I92"/>
  <c r="J92"/>
  <c r="C93"/>
  <c r="D93"/>
  <c r="E93" s="1"/>
  <c r="F93"/>
  <c r="G93"/>
  <c r="H93"/>
  <c r="I93"/>
  <c r="J93"/>
  <c r="C94"/>
  <c r="D94"/>
  <c r="E94" s="1"/>
  <c r="F94"/>
  <c r="G94"/>
  <c r="H94"/>
  <c r="I94"/>
  <c r="J94"/>
  <c r="C95"/>
  <c r="D95"/>
  <c r="E95" s="1"/>
  <c r="F95"/>
  <c r="G95"/>
  <c r="H95"/>
  <c r="I95"/>
  <c r="J95"/>
  <c r="C96"/>
  <c r="D96"/>
  <c r="E96" s="1"/>
  <c r="F96"/>
  <c r="G96"/>
  <c r="H96"/>
  <c r="I96"/>
  <c r="J96"/>
  <c r="C97"/>
  <c r="D97"/>
  <c r="E97" s="1"/>
  <c r="F97"/>
  <c r="G97"/>
  <c r="H97"/>
  <c r="I97"/>
  <c r="J97"/>
  <c r="C98"/>
  <c r="D98"/>
  <c r="E98" s="1"/>
  <c r="F98"/>
  <c r="G98"/>
  <c r="H98"/>
  <c r="I98"/>
  <c r="J98"/>
  <c r="C99"/>
  <c r="D99"/>
  <c r="E99" s="1"/>
  <c r="F99"/>
  <c r="G99"/>
  <c r="H99"/>
  <c r="I99"/>
  <c r="J99"/>
  <c r="C100"/>
  <c r="D100"/>
  <c r="E100" s="1"/>
  <c r="F100"/>
  <c r="G100"/>
  <c r="H100"/>
  <c r="I100"/>
  <c r="J100"/>
  <c r="C101"/>
  <c r="D101"/>
  <c r="E101" s="1"/>
  <c r="F101"/>
  <c r="G101"/>
  <c r="H101"/>
  <c r="I101"/>
  <c r="J101"/>
  <c r="C102"/>
  <c r="D102"/>
  <c r="E102" s="1"/>
  <c r="F102"/>
  <c r="G102"/>
  <c r="H102"/>
  <c r="I102"/>
  <c r="J102"/>
  <c r="C103"/>
  <c r="D103"/>
  <c r="E103" s="1"/>
  <c r="F103"/>
  <c r="G103"/>
  <c r="H103"/>
  <c r="I103"/>
  <c r="J103"/>
  <c r="C104"/>
  <c r="D104"/>
  <c r="E104" s="1"/>
  <c r="F104"/>
  <c r="G104"/>
  <c r="H104"/>
  <c r="I104"/>
  <c r="J104"/>
  <c r="C105"/>
  <c r="D105"/>
  <c r="E105" s="1"/>
  <c r="F105"/>
  <c r="G105"/>
  <c r="H105"/>
  <c r="I105"/>
  <c r="J105"/>
  <c r="C106"/>
  <c r="D106"/>
  <c r="E106" s="1"/>
  <c r="F106"/>
  <c r="G106"/>
  <c r="H106"/>
  <c r="I106"/>
  <c r="J106"/>
  <c r="C107"/>
  <c r="D107"/>
  <c r="E107" s="1"/>
  <c r="F107"/>
  <c r="G107"/>
  <c r="H107"/>
  <c r="I107"/>
  <c r="J107"/>
  <c r="C108"/>
  <c r="D108"/>
  <c r="E108" s="1"/>
  <c r="F108"/>
  <c r="G108"/>
  <c r="H108"/>
  <c r="I108"/>
  <c r="J108"/>
  <c r="C109"/>
  <c r="D109"/>
  <c r="E109" s="1"/>
  <c r="F109"/>
  <c r="G109"/>
  <c r="H109"/>
  <c r="I109"/>
  <c r="J109"/>
  <c r="C110"/>
  <c r="D110"/>
  <c r="E110" s="1"/>
  <c r="F110"/>
  <c r="G110"/>
  <c r="H110"/>
  <c r="I110"/>
  <c r="J110"/>
  <c r="C111"/>
  <c r="D111"/>
  <c r="E111" s="1"/>
  <c r="F111"/>
  <c r="G111"/>
  <c r="H111"/>
  <c r="I111"/>
  <c r="J111"/>
  <c r="C112"/>
  <c r="D112"/>
  <c r="E112" s="1"/>
  <c r="F112"/>
  <c r="G112"/>
  <c r="H112"/>
  <c r="I112"/>
  <c r="J112"/>
  <c r="C113"/>
  <c r="D113"/>
  <c r="E113" s="1"/>
  <c r="F113"/>
  <c r="G113"/>
  <c r="H113"/>
  <c r="I113"/>
  <c r="J113"/>
  <c r="C114"/>
  <c r="D114"/>
  <c r="E114" s="1"/>
  <c r="F114"/>
  <c r="G114"/>
  <c r="H114"/>
  <c r="I114"/>
  <c r="J114"/>
  <c r="C115"/>
  <c r="D115"/>
  <c r="E115" s="1"/>
  <c r="F115"/>
  <c r="G115"/>
  <c r="H115"/>
  <c r="I115"/>
  <c r="J115"/>
  <c r="C116"/>
  <c r="D116"/>
  <c r="E116" s="1"/>
  <c r="F116"/>
  <c r="G116"/>
  <c r="H116"/>
  <c r="I116"/>
  <c r="J116"/>
  <c r="C117"/>
  <c r="D117"/>
  <c r="E117" s="1"/>
  <c r="F117"/>
  <c r="G117"/>
  <c r="H117"/>
  <c r="I117"/>
  <c r="J117"/>
  <c r="C118"/>
  <c r="D118"/>
  <c r="E118" s="1"/>
  <c r="F118"/>
  <c r="G118"/>
  <c r="H118"/>
  <c r="I118"/>
  <c r="J118"/>
  <c r="C119"/>
  <c r="D119"/>
  <c r="E119" s="1"/>
  <c r="F119"/>
  <c r="G119"/>
  <c r="H119"/>
  <c r="I119"/>
  <c r="J119"/>
  <c r="C120"/>
  <c r="D120"/>
  <c r="E120" s="1"/>
  <c r="F120"/>
  <c r="G120"/>
  <c r="H120"/>
  <c r="I120"/>
  <c r="J120"/>
  <c r="C121"/>
  <c r="D121"/>
  <c r="E121" s="1"/>
  <c r="F121"/>
  <c r="G121"/>
  <c r="H121"/>
  <c r="I121"/>
  <c r="J121"/>
  <c r="C122"/>
  <c r="D122"/>
  <c r="E122" s="1"/>
  <c r="F122"/>
  <c r="G122"/>
  <c r="H122"/>
  <c r="I122"/>
  <c r="J122"/>
  <c r="C123"/>
  <c r="D123"/>
  <c r="E123" s="1"/>
  <c r="F123"/>
  <c r="G123"/>
  <c r="H123"/>
  <c r="I123"/>
  <c r="J123"/>
  <c r="C124"/>
  <c r="D124"/>
  <c r="E124" s="1"/>
  <c r="F124"/>
  <c r="G124"/>
  <c r="H124"/>
  <c r="I124"/>
  <c r="J124"/>
  <c r="C125"/>
  <c r="D125"/>
  <c r="E125" s="1"/>
  <c r="F125"/>
  <c r="G125"/>
  <c r="H125"/>
  <c r="I125"/>
  <c r="J125"/>
  <c r="C126"/>
  <c r="D126"/>
  <c r="E126" s="1"/>
  <c r="F126"/>
  <c r="G126"/>
  <c r="H126"/>
  <c r="I126"/>
  <c r="J126"/>
  <c r="C127"/>
  <c r="D127"/>
  <c r="E127" s="1"/>
  <c r="F127"/>
  <c r="G127"/>
  <c r="H127"/>
  <c r="I127"/>
  <c r="J127"/>
  <c r="C128"/>
  <c r="D128"/>
  <c r="E128" s="1"/>
  <c r="F128"/>
  <c r="G128"/>
  <c r="H128"/>
  <c r="I128"/>
  <c r="J128"/>
  <c r="C129"/>
  <c r="D129"/>
  <c r="E129" s="1"/>
  <c r="F129"/>
  <c r="G129"/>
  <c r="H129"/>
  <c r="I129"/>
  <c r="J129"/>
  <c r="C130"/>
  <c r="D130"/>
  <c r="E130" s="1"/>
  <c r="F130"/>
  <c r="G130"/>
  <c r="H130"/>
  <c r="I130"/>
  <c r="J130"/>
  <c r="C131"/>
  <c r="D131"/>
  <c r="E131" s="1"/>
  <c r="F131"/>
  <c r="G131"/>
  <c r="H131"/>
  <c r="I131"/>
  <c r="J131"/>
  <c r="C132"/>
  <c r="D132"/>
  <c r="E132" s="1"/>
  <c r="F132"/>
  <c r="G132"/>
  <c r="H132"/>
  <c r="I132"/>
  <c r="J132"/>
  <c r="C133"/>
  <c r="D133"/>
  <c r="E133" s="1"/>
  <c r="F133"/>
  <c r="G133"/>
  <c r="H133"/>
  <c r="I133"/>
  <c r="J133"/>
  <c r="C134"/>
  <c r="D134"/>
  <c r="E134" s="1"/>
  <c r="F134"/>
  <c r="G134"/>
  <c r="H134"/>
  <c r="I134"/>
  <c r="J134"/>
  <c r="C135"/>
  <c r="D135"/>
  <c r="E135" s="1"/>
  <c r="F135"/>
  <c r="G135"/>
  <c r="H135"/>
  <c r="I135"/>
  <c r="J135"/>
  <c r="C136"/>
  <c r="D136"/>
  <c r="E136" s="1"/>
  <c r="F136"/>
  <c r="G136"/>
  <c r="H136"/>
  <c r="I136"/>
  <c r="J136"/>
  <c r="C137"/>
  <c r="D137"/>
  <c r="E137" s="1"/>
  <c r="F137"/>
  <c r="G137"/>
  <c r="H137"/>
  <c r="I137"/>
  <c r="J137"/>
  <c r="C138"/>
  <c r="D138"/>
  <c r="E138" s="1"/>
  <c r="F138"/>
  <c r="G138"/>
  <c r="H138"/>
  <c r="I138"/>
  <c r="J138"/>
  <c r="C139"/>
  <c r="D139"/>
  <c r="E139" s="1"/>
  <c r="F139"/>
  <c r="G139"/>
  <c r="H139"/>
  <c r="I139"/>
  <c r="J139"/>
  <c r="C140"/>
  <c r="D140"/>
  <c r="E140" s="1"/>
  <c r="F140"/>
  <c r="G140"/>
  <c r="H140"/>
  <c r="I140"/>
  <c r="J140"/>
  <c r="C141"/>
  <c r="D141"/>
  <c r="E141" s="1"/>
  <c r="F141"/>
  <c r="G141"/>
  <c r="H141"/>
  <c r="I141"/>
  <c r="J141"/>
  <c r="C142"/>
  <c r="D142"/>
  <c r="E142" s="1"/>
  <c r="F142"/>
  <c r="G142"/>
  <c r="H142"/>
  <c r="I142"/>
  <c r="J142"/>
  <c r="C143"/>
  <c r="D143"/>
  <c r="E143" s="1"/>
  <c r="F143"/>
  <c r="G143"/>
  <c r="H143"/>
  <c r="I143"/>
  <c r="J143"/>
  <c r="C144"/>
  <c r="D144"/>
  <c r="E144" s="1"/>
  <c r="F144"/>
  <c r="G144"/>
  <c r="H144"/>
  <c r="I144"/>
  <c r="J144"/>
  <c r="C145"/>
  <c r="D145"/>
  <c r="E145" s="1"/>
  <c r="F145"/>
  <c r="G145"/>
  <c r="H145"/>
  <c r="I145"/>
  <c r="J145"/>
  <c r="C146"/>
  <c r="D146"/>
  <c r="E146" s="1"/>
  <c r="F146"/>
  <c r="G146"/>
  <c r="H146"/>
  <c r="I146"/>
  <c r="J146"/>
  <c r="C147"/>
  <c r="D147"/>
  <c r="E147" s="1"/>
  <c r="F147"/>
  <c r="G147"/>
  <c r="H147"/>
  <c r="I147"/>
  <c r="J147"/>
  <c r="C148"/>
  <c r="D148"/>
  <c r="E148" s="1"/>
  <c r="F148"/>
  <c r="G148"/>
  <c r="H148"/>
  <c r="I148"/>
  <c r="J148"/>
  <c r="C149"/>
  <c r="D149"/>
  <c r="E149" s="1"/>
  <c r="F149"/>
  <c r="G149"/>
  <c r="H149"/>
  <c r="I149"/>
  <c r="J149"/>
  <c r="C150"/>
  <c r="D150"/>
  <c r="E150" s="1"/>
  <c r="F150"/>
  <c r="G150"/>
  <c r="H150"/>
  <c r="I150"/>
  <c r="J150"/>
  <c r="C151"/>
  <c r="D151"/>
  <c r="E151" s="1"/>
  <c r="F151"/>
  <c r="G151"/>
  <c r="H151"/>
  <c r="I151"/>
  <c r="J151"/>
  <c r="C152"/>
  <c r="D152"/>
  <c r="E152" s="1"/>
  <c r="F152"/>
  <c r="G152"/>
  <c r="H152"/>
  <c r="I152"/>
  <c r="J152"/>
  <c r="C153"/>
  <c r="D153"/>
  <c r="E153" s="1"/>
  <c r="F153"/>
  <c r="G153"/>
  <c r="H153"/>
  <c r="I153"/>
  <c r="J153"/>
  <c r="C154"/>
  <c r="D154"/>
  <c r="E154" s="1"/>
  <c r="F154"/>
  <c r="G154"/>
  <c r="H154"/>
  <c r="I154"/>
  <c r="J154"/>
  <c r="C155"/>
  <c r="D155"/>
  <c r="E155" s="1"/>
  <c r="F155"/>
  <c r="G155"/>
  <c r="H155"/>
  <c r="I155"/>
  <c r="J155"/>
  <c r="C156"/>
  <c r="D156"/>
  <c r="E156" s="1"/>
  <c r="F156"/>
  <c r="G156"/>
  <c r="H156"/>
  <c r="I156"/>
  <c r="J156"/>
  <c r="C157"/>
  <c r="D157"/>
  <c r="E157" s="1"/>
  <c r="F157"/>
  <c r="G157"/>
  <c r="H157"/>
  <c r="I157"/>
  <c r="J157"/>
  <c r="C158"/>
  <c r="D158"/>
  <c r="E158" s="1"/>
  <c r="F158"/>
  <c r="G158"/>
  <c r="H158"/>
  <c r="I158"/>
  <c r="J158"/>
  <c r="C159"/>
  <c r="D159"/>
  <c r="E159" s="1"/>
  <c r="F159"/>
  <c r="G159"/>
  <c r="H159"/>
  <c r="I159"/>
  <c r="J159"/>
  <c r="C160"/>
  <c r="D160"/>
  <c r="E160" s="1"/>
  <c r="F160"/>
  <c r="G160"/>
  <c r="H160"/>
  <c r="I160"/>
  <c r="J160"/>
  <c r="C161"/>
  <c r="D161"/>
  <c r="E161" s="1"/>
  <c r="F161"/>
  <c r="G161"/>
  <c r="H161"/>
  <c r="I161"/>
  <c r="J161"/>
  <c r="C162"/>
  <c r="D162"/>
  <c r="E162" s="1"/>
  <c r="F162"/>
  <c r="G162"/>
  <c r="H162"/>
  <c r="I162"/>
  <c r="J162"/>
  <c r="C163"/>
  <c r="D163"/>
  <c r="E163" s="1"/>
  <c r="F163"/>
  <c r="G163"/>
  <c r="H163"/>
  <c r="I163"/>
  <c r="J163"/>
  <c r="C164"/>
  <c r="D164"/>
  <c r="E164" s="1"/>
  <c r="F164"/>
  <c r="G164"/>
  <c r="H164"/>
  <c r="I164"/>
  <c r="J164"/>
  <c r="C165"/>
  <c r="D165"/>
  <c r="E165" s="1"/>
  <c r="F165"/>
  <c r="G165"/>
  <c r="H165"/>
  <c r="I165"/>
  <c r="J165"/>
  <c r="C166"/>
  <c r="D166"/>
  <c r="E166" s="1"/>
  <c r="F166"/>
  <c r="G166"/>
  <c r="H166"/>
  <c r="I166"/>
  <c r="J166"/>
  <c r="C167"/>
  <c r="D167"/>
  <c r="E167" s="1"/>
  <c r="F167"/>
  <c r="G167"/>
  <c r="H167"/>
  <c r="I167"/>
  <c r="J167"/>
  <c r="C168"/>
  <c r="D168"/>
  <c r="E168" s="1"/>
  <c r="F168"/>
  <c r="G168"/>
  <c r="H168"/>
  <c r="I168"/>
  <c r="J168"/>
  <c r="C169"/>
  <c r="D169"/>
  <c r="E169" s="1"/>
  <c r="F169"/>
  <c r="G169"/>
  <c r="H169"/>
  <c r="I169"/>
  <c r="J169"/>
  <c r="C170"/>
  <c r="D170"/>
  <c r="E170" s="1"/>
  <c r="F170"/>
  <c r="G170"/>
  <c r="H170"/>
  <c r="I170"/>
  <c r="J170"/>
  <c r="C171"/>
  <c r="D171"/>
  <c r="E171" s="1"/>
  <c r="F171"/>
  <c r="G171"/>
  <c r="H171"/>
  <c r="I171"/>
  <c r="J171"/>
  <c r="C172"/>
  <c r="D172"/>
  <c r="E172" s="1"/>
  <c r="F172"/>
  <c r="G172"/>
  <c r="H172"/>
  <c r="I172"/>
  <c r="J172"/>
  <c r="C173"/>
  <c r="D173"/>
  <c r="E173" s="1"/>
  <c r="F173"/>
  <c r="G173"/>
  <c r="H173"/>
  <c r="I173"/>
  <c r="J173"/>
  <c r="C174"/>
  <c r="D174"/>
  <c r="E174" s="1"/>
  <c r="F174"/>
  <c r="G174"/>
  <c r="H174"/>
  <c r="I174"/>
  <c r="J174"/>
  <c r="C175"/>
  <c r="D175"/>
  <c r="E175" s="1"/>
  <c r="F175"/>
  <c r="G175"/>
  <c r="H175"/>
  <c r="I175"/>
  <c r="J175"/>
  <c r="C176"/>
  <c r="D176"/>
  <c r="E176" s="1"/>
  <c r="F176"/>
  <c r="G176"/>
  <c r="H176"/>
  <c r="I176"/>
  <c r="J176"/>
  <c r="C177"/>
  <c r="D177"/>
  <c r="E177" s="1"/>
  <c r="F177"/>
  <c r="G177"/>
  <c r="H177"/>
  <c r="I177"/>
  <c r="J177"/>
  <c r="C178"/>
  <c r="D178"/>
  <c r="E178" s="1"/>
  <c r="F178"/>
  <c r="G178"/>
  <c r="H178"/>
  <c r="I178"/>
  <c r="J178"/>
  <c r="C179"/>
  <c r="D179"/>
  <c r="E179" s="1"/>
  <c r="F179"/>
  <c r="G179"/>
  <c r="H179"/>
  <c r="I179"/>
  <c r="J179"/>
  <c r="C180"/>
  <c r="D180"/>
  <c r="E180" s="1"/>
  <c r="F180"/>
  <c r="G180"/>
  <c r="H180"/>
  <c r="I180"/>
  <c r="J180"/>
  <c r="C181"/>
  <c r="D181"/>
  <c r="E181" s="1"/>
  <c r="F181"/>
  <c r="G181"/>
  <c r="H181"/>
  <c r="I181"/>
  <c r="J181"/>
  <c r="C182"/>
  <c r="D182"/>
  <c r="E182" s="1"/>
  <c r="F182"/>
  <c r="G182"/>
  <c r="H182"/>
  <c r="I182"/>
  <c r="J182"/>
  <c r="C183"/>
  <c r="D183"/>
  <c r="E183" s="1"/>
  <c r="F183"/>
  <c r="G183"/>
  <c r="H183"/>
  <c r="I183"/>
  <c r="J183"/>
  <c r="C184"/>
  <c r="D184"/>
  <c r="E184" s="1"/>
  <c r="F184"/>
  <c r="G184"/>
  <c r="H184"/>
  <c r="I184"/>
  <c r="J184"/>
  <c r="C185"/>
  <c r="D185"/>
  <c r="E185" s="1"/>
  <c r="F185"/>
  <c r="G185"/>
  <c r="H185"/>
  <c r="I185"/>
  <c r="J185"/>
  <c r="C186"/>
  <c r="D186"/>
  <c r="E186" s="1"/>
  <c r="F186"/>
  <c r="G186"/>
  <c r="H186"/>
  <c r="I186"/>
  <c r="J186"/>
  <c r="C187"/>
  <c r="D187"/>
  <c r="E187" s="1"/>
  <c r="F187"/>
  <c r="G187"/>
  <c r="H187"/>
  <c r="I187"/>
  <c r="J187"/>
  <c r="C188"/>
  <c r="D188"/>
  <c r="E188" s="1"/>
  <c r="F188"/>
  <c r="G188"/>
  <c r="H188"/>
  <c r="C214" s="1"/>
  <c r="I188"/>
  <c r="J188"/>
  <c r="C189"/>
  <c r="D189"/>
  <c r="E189" s="1"/>
  <c r="F189"/>
  <c r="G189"/>
  <c r="H189"/>
  <c r="I189"/>
  <c r="J189"/>
  <c r="C190"/>
  <c r="D190"/>
  <c r="E190" s="1"/>
  <c r="F190"/>
  <c r="G190"/>
  <c r="H190"/>
  <c r="I190"/>
  <c r="J190"/>
  <c r="C191"/>
  <c r="D191"/>
  <c r="E191" s="1"/>
  <c r="F191"/>
  <c r="G191"/>
  <c r="H191"/>
  <c r="I191"/>
  <c r="J191"/>
  <c r="C192"/>
  <c r="D192"/>
  <c r="E192" s="1"/>
  <c r="F192"/>
  <c r="G192"/>
  <c r="H192"/>
  <c r="I192"/>
  <c r="J192"/>
  <c r="C193"/>
  <c r="D193"/>
  <c r="E193" s="1"/>
  <c r="F193"/>
  <c r="G193"/>
  <c r="H193"/>
  <c r="I193"/>
  <c r="J193"/>
  <c r="C194"/>
  <c r="D194"/>
  <c r="E194" s="1"/>
  <c r="F194"/>
  <c r="G194"/>
  <c r="H194"/>
  <c r="I194"/>
  <c r="J194"/>
  <c r="C195"/>
  <c r="D195"/>
  <c r="E195" s="1"/>
  <c r="F195"/>
  <c r="G195"/>
  <c r="H195"/>
  <c r="I195"/>
  <c r="J195"/>
  <c r="C196"/>
  <c r="D196"/>
  <c r="E196" s="1"/>
  <c r="F196"/>
  <c r="G196"/>
  <c r="H196"/>
  <c r="I196"/>
  <c r="J196"/>
  <c r="C197"/>
  <c r="D197"/>
  <c r="E197" s="1"/>
  <c r="F197"/>
  <c r="G197"/>
  <c r="H197"/>
  <c r="I197"/>
  <c r="J197"/>
  <c r="C198"/>
  <c r="D198"/>
  <c r="E198" s="1"/>
  <c r="F198"/>
  <c r="G198"/>
  <c r="H198"/>
  <c r="I198"/>
  <c r="J198"/>
  <c r="C199"/>
  <c r="D199"/>
  <c r="E199" s="1"/>
  <c r="F199"/>
  <c r="G199"/>
  <c r="H199"/>
  <c r="I199"/>
  <c r="J199"/>
  <c r="C200"/>
  <c r="D200"/>
  <c r="E200" s="1"/>
  <c r="F200"/>
  <c r="G200"/>
  <c r="H200"/>
  <c r="I200"/>
  <c r="J200"/>
  <c r="C201"/>
  <c r="D201"/>
  <c r="E201" s="1"/>
  <c r="F201"/>
  <c r="G201"/>
  <c r="H201"/>
  <c r="I201"/>
  <c r="J201"/>
  <c r="C202"/>
  <c r="D202"/>
  <c r="E202" s="1"/>
  <c r="F202"/>
  <c r="G202"/>
  <c r="H202"/>
  <c r="I202"/>
  <c r="J202"/>
  <c r="C203"/>
  <c r="D203"/>
  <c r="E203" s="1"/>
  <c r="F203"/>
  <c r="G203"/>
  <c r="H203"/>
  <c r="I203"/>
  <c r="J203"/>
  <c r="C204"/>
  <c r="D204"/>
  <c r="E204" s="1"/>
  <c r="F204"/>
  <c r="G204"/>
  <c r="H204"/>
  <c r="I204"/>
  <c r="J204"/>
  <c r="C205"/>
  <c r="D205"/>
  <c r="E205" s="1"/>
  <c r="F205"/>
  <c r="G205"/>
  <c r="H205"/>
  <c r="I205"/>
  <c r="J205"/>
  <c r="C206"/>
  <c r="C207"/>
  <c r="C208"/>
  <c r="E156" i="9" l="1"/>
  <c r="D155"/>
  <c r="C156" s="1"/>
  <c r="I155"/>
  <c r="K155"/>
  <c r="L155" s="1"/>
  <c r="F155"/>
  <c r="G155" s="1"/>
  <c r="H155"/>
  <c r="C211" i="7"/>
  <c r="C210"/>
  <c r="D211" s="1"/>
  <c r="C212" i="4"/>
  <c r="E7"/>
  <c r="F8"/>
  <c r="C213" s="1"/>
  <c r="D156" i="9" l="1"/>
  <c r="E157" s="1"/>
  <c r="I156"/>
  <c r="K156"/>
  <c r="L156" s="1"/>
  <c r="F156"/>
  <c r="G156" s="1"/>
  <c r="H156"/>
  <c r="C211" i="4"/>
  <c r="C210"/>
  <c r="D211" s="1"/>
  <c r="I157" i="9" l="1"/>
  <c r="K157"/>
  <c r="L157" s="1"/>
  <c r="F157"/>
  <c r="G157" s="1"/>
  <c r="H157"/>
  <c r="C157"/>
  <c r="E158" l="1"/>
  <c r="D157"/>
  <c r="C158" s="1"/>
  <c r="E159" l="1"/>
  <c r="D158"/>
  <c r="C159" s="1"/>
  <c r="I158"/>
  <c r="K158"/>
  <c r="L158" s="1"/>
  <c r="F158"/>
  <c r="G158" s="1"/>
  <c r="H158"/>
  <c r="E160" l="1"/>
  <c r="D159"/>
  <c r="C160" s="1"/>
  <c r="I159"/>
  <c r="K159"/>
  <c r="L159" s="1"/>
  <c r="F159"/>
  <c r="G159" s="1"/>
  <c r="H159"/>
  <c r="E161" l="1"/>
  <c r="D160"/>
  <c r="C161" s="1"/>
  <c r="I160"/>
  <c r="K160"/>
  <c r="L160" s="1"/>
  <c r="F160"/>
  <c r="G160" s="1"/>
  <c r="H160"/>
  <c r="D161" l="1"/>
  <c r="E162" s="1"/>
  <c r="I161"/>
  <c r="K161"/>
  <c r="L161" s="1"/>
  <c r="F161"/>
  <c r="G161" s="1"/>
  <c r="H161"/>
  <c r="I162" l="1"/>
  <c r="K162"/>
  <c r="L162" s="1"/>
  <c r="F162"/>
  <c r="G162" s="1"/>
  <c r="H162"/>
  <c r="C162"/>
  <c r="E163" l="1"/>
  <c r="D162"/>
  <c r="C163" s="1"/>
  <c r="E164" l="1"/>
  <c r="D163"/>
  <c r="C164" s="1"/>
  <c r="I163"/>
  <c r="K163"/>
  <c r="L163" s="1"/>
  <c r="F163"/>
  <c r="G163" s="1"/>
  <c r="H163"/>
  <c r="E165" l="1"/>
  <c r="D164"/>
  <c r="C165" s="1"/>
  <c r="I164"/>
  <c r="K164"/>
  <c r="L164" s="1"/>
  <c r="F164"/>
  <c r="G164" s="1"/>
  <c r="H164"/>
  <c r="E166" l="1"/>
  <c r="D165"/>
  <c r="C166" s="1"/>
  <c r="I165"/>
  <c r="K165"/>
  <c r="L165" s="1"/>
  <c r="F165"/>
  <c r="G165" s="1"/>
  <c r="H165"/>
  <c r="E167" l="1"/>
  <c r="D166"/>
  <c r="C167" s="1"/>
  <c r="I166"/>
  <c r="K166"/>
  <c r="L166" s="1"/>
  <c r="F166"/>
  <c r="G166" s="1"/>
  <c r="H166"/>
  <c r="E168" l="1"/>
  <c r="D167"/>
  <c r="C168" s="1"/>
  <c r="I167"/>
  <c r="K167"/>
  <c r="L167" s="1"/>
  <c r="F167"/>
  <c r="G167" s="1"/>
  <c r="H167"/>
  <c r="E169" l="1"/>
  <c r="D168"/>
  <c r="C169" s="1"/>
  <c r="I168"/>
  <c r="K168"/>
  <c r="L168" s="1"/>
  <c r="F168"/>
  <c r="G168" s="1"/>
  <c r="H168"/>
  <c r="E170" l="1"/>
  <c r="D169"/>
  <c r="C170" s="1"/>
  <c r="I169"/>
  <c r="K169"/>
  <c r="L169" s="1"/>
  <c r="F169"/>
  <c r="G169" s="1"/>
  <c r="H169"/>
  <c r="E171" l="1"/>
  <c r="D170"/>
  <c r="C171" s="1"/>
  <c r="I170"/>
  <c r="K170"/>
  <c r="L170" s="1"/>
  <c r="F170"/>
  <c r="G170" s="1"/>
  <c r="H170"/>
  <c r="E172" l="1"/>
  <c r="D171"/>
  <c r="C172" s="1"/>
  <c r="I171"/>
  <c r="K171"/>
  <c r="L171" s="1"/>
  <c r="F171"/>
  <c r="G171" s="1"/>
  <c r="H171"/>
  <c r="E173" l="1"/>
  <c r="D172"/>
  <c r="C173" s="1"/>
  <c r="I172"/>
  <c r="K172"/>
  <c r="L172" s="1"/>
  <c r="F172"/>
  <c r="G172" s="1"/>
  <c r="H172"/>
  <c r="E174" l="1"/>
  <c r="D173"/>
  <c r="C174" s="1"/>
  <c r="I173"/>
  <c r="K173"/>
  <c r="L173" s="1"/>
  <c r="F173"/>
  <c r="G173" s="1"/>
  <c r="H173"/>
  <c r="E175" l="1"/>
  <c r="D174"/>
  <c r="C175" s="1"/>
  <c r="I174"/>
  <c r="K174"/>
  <c r="L174" s="1"/>
  <c r="F174"/>
  <c r="G174" s="1"/>
  <c r="H174"/>
  <c r="E176" l="1"/>
  <c r="D175"/>
  <c r="C176" s="1"/>
  <c r="I175"/>
  <c r="K175"/>
  <c r="L175" s="1"/>
  <c r="F175"/>
  <c r="G175" s="1"/>
  <c r="H175"/>
  <c r="E177" l="1"/>
  <c r="D176"/>
  <c r="C177" s="1"/>
  <c r="I176"/>
  <c r="K176"/>
  <c r="L176" s="1"/>
  <c r="F176"/>
  <c r="G176" s="1"/>
  <c r="H176"/>
  <c r="E178" l="1"/>
  <c r="D177"/>
  <c r="C178" s="1"/>
  <c r="I177"/>
  <c r="K177"/>
  <c r="L177" s="1"/>
  <c r="F177"/>
  <c r="G177" s="1"/>
  <c r="H177"/>
  <c r="E179" l="1"/>
  <c r="D178"/>
  <c r="C179" s="1"/>
  <c r="I178"/>
  <c r="K178"/>
  <c r="L178" s="1"/>
  <c r="F178"/>
  <c r="G178" s="1"/>
  <c r="H178"/>
  <c r="E180" l="1"/>
  <c r="D179"/>
  <c r="C180" s="1"/>
  <c r="I179"/>
  <c r="K179"/>
  <c r="L179" s="1"/>
  <c r="F179"/>
  <c r="G179" s="1"/>
  <c r="H179"/>
  <c r="E181" l="1"/>
  <c r="D180"/>
  <c r="C181" s="1"/>
  <c r="I180"/>
  <c r="K180"/>
  <c r="L180" s="1"/>
  <c r="F180"/>
  <c r="G180" s="1"/>
  <c r="H180"/>
  <c r="E182" l="1"/>
  <c r="D181"/>
  <c r="C182" s="1"/>
  <c r="I181"/>
  <c r="K181"/>
  <c r="L181" s="1"/>
  <c r="F181"/>
  <c r="G181" s="1"/>
  <c r="H181"/>
  <c r="E183" l="1"/>
  <c r="D182"/>
  <c r="C183" s="1"/>
  <c r="I182"/>
  <c r="K182"/>
  <c r="L182" s="1"/>
  <c r="F182"/>
  <c r="G182" s="1"/>
  <c r="H182"/>
  <c r="E184" l="1"/>
  <c r="D183"/>
  <c r="C184" s="1"/>
  <c r="I183"/>
  <c r="K183"/>
  <c r="L183" s="1"/>
  <c r="F183"/>
  <c r="G183" s="1"/>
  <c r="H183"/>
  <c r="E185" l="1"/>
  <c r="D184"/>
  <c r="C185" s="1"/>
  <c r="I184"/>
  <c r="K184"/>
  <c r="L184" s="1"/>
  <c r="F184"/>
  <c r="G184" s="1"/>
  <c r="H184"/>
  <c r="E186" l="1"/>
  <c r="D185"/>
  <c r="C186" s="1"/>
  <c r="I185"/>
  <c r="K185"/>
  <c r="L185" s="1"/>
  <c r="F185"/>
  <c r="G185" s="1"/>
  <c r="H185"/>
  <c r="E187" l="1"/>
  <c r="D186"/>
  <c r="C187" s="1"/>
  <c r="I186"/>
  <c r="K186"/>
  <c r="L186" s="1"/>
  <c r="F186"/>
  <c r="G186" s="1"/>
  <c r="H186"/>
  <c r="E188" l="1"/>
  <c r="D187"/>
  <c r="C188" s="1"/>
  <c r="I187"/>
  <c r="K187"/>
  <c r="L187" s="1"/>
  <c r="F187"/>
  <c r="G187" s="1"/>
  <c r="H187"/>
  <c r="E189" l="1"/>
  <c r="D188"/>
  <c r="C189" s="1"/>
  <c r="I188"/>
  <c r="K188"/>
  <c r="L188" s="1"/>
  <c r="F188"/>
  <c r="G188" s="1"/>
  <c r="H188"/>
  <c r="E190" l="1"/>
  <c r="D189"/>
  <c r="C190" s="1"/>
  <c r="I189"/>
  <c r="K189"/>
  <c r="L189" s="1"/>
  <c r="F189"/>
  <c r="G189" s="1"/>
  <c r="H189"/>
  <c r="D190" l="1"/>
  <c r="E191" s="1"/>
  <c r="I190"/>
  <c r="K190"/>
  <c r="L190" s="1"/>
  <c r="F190"/>
  <c r="G190" s="1"/>
  <c r="H190"/>
  <c r="I191" l="1"/>
  <c r="K191"/>
  <c r="L191" s="1"/>
  <c r="F191"/>
  <c r="G191" s="1"/>
  <c r="H191"/>
  <c r="C191"/>
  <c r="D191" l="1"/>
  <c r="E192" s="1"/>
  <c r="I192" l="1"/>
  <c r="K192"/>
  <c r="L192" s="1"/>
  <c r="F192"/>
  <c r="G192" s="1"/>
  <c r="H192"/>
  <c r="C192"/>
  <c r="D192" l="1"/>
  <c r="E193" s="1"/>
  <c r="I193" l="1"/>
  <c r="K193"/>
  <c r="L193" s="1"/>
  <c r="F193"/>
  <c r="G193" s="1"/>
  <c r="H193"/>
  <c r="C193"/>
  <c r="D193" l="1"/>
  <c r="E194" s="1"/>
  <c r="I194" l="1"/>
  <c r="K194"/>
  <c r="L194" s="1"/>
  <c r="F194"/>
  <c r="G194" s="1"/>
  <c r="H194"/>
  <c r="C194"/>
  <c r="D194" l="1"/>
  <c r="E195" s="1"/>
  <c r="I195" l="1"/>
  <c r="K195"/>
  <c r="L195" s="1"/>
  <c r="F195"/>
  <c r="G195" s="1"/>
  <c r="H195"/>
  <c r="C195"/>
  <c r="D195" l="1"/>
  <c r="E196" s="1"/>
  <c r="I196" l="1"/>
  <c r="K196"/>
  <c r="L196" s="1"/>
  <c r="F196"/>
  <c r="G196" s="1"/>
  <c r="H196"/>
  <c r="C196"/>
  <c r="D196" l="1"/>
  <c r="E197" s="1"/>
  <c r="I197" l="1"/>
  <c r="K197"/>
  <c r="L197" s="1"/>
  <c r="F197"/>
  <c r="G197" s="1"/>
  <c r="H197"/>
  <c r="C197"/>
  <c r="D197" l="1"/>
  <c r="E198" s="1"/>
  <c r="I198" l="1"/>
  <c r="K198"/>
  <c r="L198" s="1"/>
  <c r="F198"/>
  <c r="G198" s="1"/>
  <c r="H198"/>
  <c r="C198"/>
  <c r="D198" l="1"/>
  <c r="E199" s="1"/>
  <c r="I199" l="1"/>
  <c r="K199"/>
  <c r="L199" s="1"/>
  <c r="F199"/>
  <c r="G199" s="1"/>
  <c r="H199"/>
  <c r="C199"/>
  <c r="D199" l="1"/>
  <c r="E200" s="1"/>
  <c r="I200" l="1"/>
  <c r="K200"/>
  <c r="L200" s="1"/>
  <c r="F200"/>
  <c r="G200" s="1"/>
  <c r="H200"/>
  <c r="C200"/>
  <c r="D200" l="1"/>
  <c r="E201" s="1"/>
  <c r="I201" l="1"/>
  <c r="K201"/>
  <c r="L201" s="1"/>
  <c r="F201"/>
  <c r="G201" s="1"/>
  <c r="H201"/>
  <c r="C201"/>
  <c r="D201" l="1"/>
  <c r="E202" s="1"/>
  <c r="I202" l="1"/>
  <c r="K202"/>
  <c r="L202" s="1"/>
  <c r="F202"/>
  <c r="G202" s="1"/>
  <c r="H202"/>
  <c r="C202"/>
  <c r="D202" l="1"/>
  <c r="E203" s="1"/>
  <c r="I203" l="1"/>
  <c r="K203"/>
  <c r="L203" s="1"/>
  <c r="F203"/>
  <c r="G203" s="1"/>
  <c r="H203"/>
  <c r="C203"/>
  <c r="E204" l="1"/>
  <c r="D203"/>
  <c r="C204" s="1"/>
  <c r="E205" l="1"/>
  <c r="D204"/>
  <c r="C205" s="1"/>
  <c r="I204"/>
  <c r="K204"/>
  <c r="L204" s="1"/>
  <c r="F204"/>
  <c r="G204" s="1"/>
  <c r="H204"/>
  <c r="D205" l="1"/>
  <c r="E206" s="1"/>
  <c r="I205"/>
  <c r="C214" s="1"/>
  <c r="K205"/>
  <c r="L205" s="1"/>
  <c r="F205"/>
  <c r="H205"/>
  <c r="C213" s="1"/>
  <c r="G205" l="1"/>
  <c r="C212"/>
  <c r="C211" l="1"/>
  <c r="C210"/>
  <c r="F211" s="1"/>
</calcChain>
</file>

<file path=xl/sharedStrings.xml><?xml version="1.0" encoding="utf-8"?>
<sst xmlns="http://schemas.openxmlformats.org/spreadsheetml/2006/main" count="232" uniqueCount="37">
  <si>
    <t>Erro</t>
  </si>
  <si>
    <t>Erro ^ 2</t>
  </si>
  <si>
    <t>|Erro|</t>
  </si>
  <si>
    <t>Ajuste  de Previsão</t>
  </si>
  <si>
    <t>Real</t>
  </si>
  <si>
    <t>Mês</t>
  </si>
  <si>
    <t>Formulário</t>
  </si>
  <si>
    <t>U de Theil</t>
  </si>
  <si>
    <t>MAPE</t>
  </si>
  <si>
    <t>MAD</t>
  </si>
  <si>
    <t>MSE</t>
  </si>
  <si>
    <t>RMSE</t>
  </si>
  <si>
    <t>-</t>
  </si>
  <si>
    <r>
      <t xml:space="preserve">Tabela 1 - Preços Nominais da caixa-peso do Limão e seus valores previstos por Previsão com </t>
    </r>
    <r>
      <rPr>
        <b/>
        <i/>
        <sz val="11"/>
        <color theme="3" tint="-0.249977111117893"/>
        <rFont val="Calibri"/>
        <family val="2"/>
        <scheme val="minor"/>
      </rPr>
      <t>Média Móvel Simples</t>
    </r>
    <r>
      <rPr>
        <b/>
        <sz val="11"/>
        <color theme="0"/>
        <rFont val="Calibri"/>
        <family val="2"/>
        <scheme val="minor"/>
      </rPr>
      <t>.</t>
    </r>
  </si>
  <si>
    <t>=$C$2*$B5+(1-$C$2)*$C5</t>
  </si>
  <si>
    <t>=B4</t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</si>
  <si>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=</t>
    </r>
  </si>
  <si>
    <r>
      <t xml:space="preserve">Tabela 1 - Preços Nominais da caixa-peso do Limão e seus valores previstos por Previsão com </t>
    </r>
    <r>
      <rPr>
        <b/>
        <i/>
        <sz val="11"/>
        <color theme="3" tint="-0.249977111117893"/>
        <rFont val="Calibri"/>
        <family val="2"/>
        <scheme val="minor"/>
      </rPr>
      <t>Suavização Exponencial Simples</t>
    </r>
    <r>
      <rPr>
        <b/>
        <sz val="11"/>
        <color theme="0"/>
        <rFont val="Calibri"/>
        <family val="2"/>
        <scheme val="minor"/>
      </rPr>
      <t>.</t>
    </r>
  </si>
  <si>
    <t>MA2t -          n meses</t>
  </si>
  <si>
    <t>MA1t -         n meses</t>
  </si>
  <si>
    <t>Referência de Célula</t>
  </si>
  <si>
    <t>n=</t>
  </si>
  <si>
    <r>
      <t xml:space="preserve">Tabela 1 - Preços Nominais da caixa-peso do Limão e seus valores previstos por Previsão com </t>
    </r>
    <r>
      <rPr>
        <b/>
        <i/>
        <sz val="11"/>
        <color theme="3" tint="-0.249977111117893"/>
        <rFont val="Calibri"/>
        <family val="2"/>
        <scheme val="minor"/>
      </rPr>
      <t>Média Móvel Dupla</t>
    </r>
    <r>
      <rPr>
        <b/>
        <sz val="11"/>
        <color theme="0"/>
        <rFont val="Calibri"/>
        <family val="2"/>
        <scheme val="minor"/>
      </rPr>
      <t>.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</si>
  <si>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t</t>
    </r>
  </si>
  <si>
    <r>
      <t>L</t>
    </r>
    <r>
      <rPr>
        <b/>
        <vertAlign val="subscript"/>
        <sz val="11"/>
        <color theme="1"/>
        <rFont val="Calibri"/>
        <family val="2"/>
        <scheme val="minor"/>
      </rPr>
      <t>t</t>
    </r>
  </si>
  <si>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scheme val="minor"/>
      </rPr>
      <t>=</t>
    </r>
  </si>
  <si>
    <r>
      <t xml:space="preserve">Tabela 1 - Preços Nominais da caixa-peso do Limão e seus valores previstos por Previsão com </t>
    </r>
    <r>
      <rPr>
        <b/>
        <i/>
        <sz val="11"/>
        <color theme="3" tint="-0.249977111117893"/>
        <rFont val="Calibri"/>
        <family val="2"/>
        <scheme val="minor"/>
      </rPr>
      <t>Suavização Exponencial Dupla de Holt</t>
    </r>
    <r>
      <rPr>
        <b/>
        <sz val="11"/>
        <color theme="0"/>
        <rFont val="Calibri"/>
        <family val="2"/>
        <scheme val="minor"/>
      </rPr>
      <t>.</t>
    </r>
  </si>
  <si>
    <t>Observação</t>
  </si>
  <si>
    <r>
      <t>Sazonalidade              S</t>
    </r>
    <r>
      <rPr>
        <b/>
        <vertAlign val="subscript"/>
        <sz val="11"/>
        <color theme="1"/>
        <rFont val="Calibri"/>
        <family val="2"/>
        <scheme val="minor"/>
      </rPr>
      <t>t</t>
    </r>
  </si>
  <si>
    <r>
      <t>Nível              L</t>
    </r>
    <r>
      <rPr>
        <b/>
        <vertAlign val="subscript"/>
        <sz val="11"/>
        <color theme="1"/>
        <rFont val="Calibri"/>
        <family val="2"/>
        <scheme val="minor"/>
      </rPr>
      <t>t</t>
    </r>
  </si>
  <si>
    <t>s=</t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</si>
  <si>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scheme val="minor"/>
      </rPr>
      <t>=</t>
    </r>
  </si>
  <si>
    <r>
      <t xml:space="preserve">Tabela 1 - Preços Nominais da caixa-peso do Limão e seus valores previstos por Previsão com </t>
    </r>
    <r>
      <rPr>
        <b/>
        <i/>
        <sz val="11"/>
        <color theme="3" tint="-0.249977111117893"/>
        <rFont val="Calibri"/>
        <family val="2"/>
        <scheme val="minor"/>
      </rPr>
      <t>Sazonalidade Aditiva</t>
    </r>
    <r>
      <rPr>
        <b/>
        <sz val="11"/>
        <color theme="0"/>
        <rFont val="Calibri"/>
        <family val="2"/>
        <scheme val="minor"/>
      </rPr>
      <t>.</t>
    </r>
  </si>
  <si>
    <r>
      <t xml:space="preserve">Tabela 1 - Preços Nominais da caixa-peso do Limão e seus valores previstos por Previsão com </t>
    </r>
    <r>
      <rPr>
        <b/>
        <i/>
        <sz val="11"/>
        <color theme="3" tint="-0.249977111117893"/>
        <rFont val="Calibri"/>
        <family val="2"/>
        <scheme val="minor"/>
      </rPr>
      <t>Sazonalidade Multiplicativa</t>
    </r>
    <r>
      <rPr>
        <b/>
        <sz val="11"/>
        <color theme="0"/>
        <rFont val="Calibri"/>
        <family val="2"/>
        <scheme val="minor"/>
      </rPr>
      <t>.</t>
    </r>
  </si>
  <si>
    <r>
      <t>Tendência     T</t>
    </r>
    <r>
      <rPr>
        <b/>
        <vertAlign val="subscript"/>
        <sz val="11"/>
        <color theme="1"/>
        <rFont val="Calibri"/>
        <family val="2"/>
        <scheme val="minor"/>
      </rPr>
      <t>t</t>
    </r>
  </si>
  <si>
    <r>
      <t xml:space="preserve">Tabela 1 - Preços Nominais da caixa-peso do Limão e seus valores previstos por Previsão com </t>
    </r>
    <r>
      <rPr>
        <b/>
        <i/>
        <sz val="11"/>
        <color theme="3" tint="-0.249977111117893"/>
        <rFont val="Calibri"/>
        <family val="2"/>
        <scheme val="minor"/>
      </rPr>
      <t>Sazonalidade Aditiva de Holt-Winters</t>
    </r>
    <r>
      <rPr>
        <b/>
        <sz val="11"/>
        <color theme="0"/>
        <rFont val="Calibri"/>
        <family val="2"/>
        <scheme val="minor"/>
      </rPr>
      <t>.</t>
    </r>
  </si>
  <si>
    <r>
      <t xml:space="preserve">Tabela 1 - Preços Nominais da caixa-peso do Limão e seus valores previstos por Previsão com </t>
    </r>
    <r>
      <rPr>
        <b/>
        <i/>
        <sz val="11"/>
        <color theme="3" tint="-0.249977111117893"/>
        <rFont val="Calibri"/>
        <family val="2"/>
        <scheme val="minor"/>
      </rPr>
      <t>Sazonalidade Multiplicativa de Holt-Winters</t>
    </r>
    <r>
      <rPr>
        <b/>
        <sz val="11"/>
        <color theme="0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</si>
</sst>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>
  <numFmts count="2">
    <numFmt numFmtId="164" formatCode="0.00000000"/>
    <numFmt numFmtId="165" formatCode="0.00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20"/>
      <color theme="0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Symbol"/>
      <family val="1"/>
      <charset val="2"/>
    </font>
    <font>
      <b/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2" fontId="0" fillId="0" borderId="0" xfId="0" applyNumberFormat="1"/>
    <xf numFmtId="0" fontId="0" fillId="0" borderId="0" xfId="0" applyFill="1" applyBorder="1"/>
    <xf numFmtId="17" fontId="6" fillId="0" borderId="0" xfId="0" applyNumberFormat="1" applyFont="1" applyBorder="1" applyAlignment="1"/>
    <xf numFmtId="10" fontId="0" fillId="0" borderId="0" xfId="1" applyNumberFormat="1" applyFont="1"/>
    <xf numFmtId="0" fontId="0" fillId="0" borderId="0" xfId="0" applyFont="1" applyFill="1" applyBorder="1" applyAlignment="1">
      <alignment horizontal="center" wrapText="1"/>
    </xf>
    <xf numFmtId="17" fontId="0" fillId="0" borderId="0" xfId="0" applyNumberFormat="1" applyFill="1" applyBorder="1" applyAlignment="1" applyProtection="1">
      <protection locked="0"/>
    </xf>
    <xf numFmtId="10" fontId="0" fillId="0" borderId="1" xfId="1" applyNumberFormat="1" applyFont="1" applyBorder="1"/>
    <xf numFmtId="2" fontId="0" fillId="0" borderId="0" xfId="0" applyNumberFormat="1" applyAlignment="1">
      <alignment horizontal="center"/>
    </xf>
    <xf numFmtId="2" fontId="0" fillId="0" borderId="1" xfId="0" applyNumberFormat="1" applyBorder="1"/>
    <xf numFmtId="2" fontId="4" fillId="0" borderId="1" xfId="0" applyNumberFormat="1" applyFont="1" applyBorder="1"/>
    <xf numFmtId="2" fontId="0" fillId="2" borderId="2" xfId="0" applyNumberFormat="1" applyFont="1" applyFill="1" applyBorder="1" applyAlignment="1">
      <alignment horizontal="center" wrapText="1"/>
    </xf>
    <xf numFmtId="0" fontId="0" fillId="0" borderId="0" xfId="0" applyNumberFormat="1" applyFill="1" applyBorder="1" applyAlignment="1" applyProtection="1">
      <protection locked="0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2" borderId="4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" fontId="5" fillId="3" borderId="0" xfId="0" applyNumberFormat="1" applyFont="1" applyFill="1" applyBorder="1" applyAlignment="1" applyProtection="1">
      <alignment horizontal="center" vertical="center" wrapText="1"/>
      <protection locked="0"/>
    </xf>
    <xf numFmtId="17" fontId="7" fillId="3" borderId="0" xfId="0" applyNumberFormat="1" applyFont="1" applyFill="1" applyBorder="1" applyAlignment="1" applyProtection="1">
      <alignment horizontal="center" vertical="center" wrapText="1"/>
      <protection locked="0"/>
    </xf>
    <xf numFmtId="10" fontId="4" fillId="0" borderId="0" xfId="1" applyNumberFormat="1" applyFont="1"/>
    <xf numFmtId="2" fontId="4" fillId="0" borderId="2" xfId="0" applyNumberFormat="1" applyFont="1" applyBorder="1"/>
    <xf numFmtId="0" fontId="0" fillId="4" borderId="2" xfId="0" applyFill="1" applyBorder="1"/>
    <xf numFmtId="10" fontId="4" fillId="0" borderId="2" xfId="1" applyNumberFormat="1" applyFont="1" applyBorder="1"/>
    <xf numFmtId="4" fontId="4" fillId="0" borderId="0" xfId="1" applyNumberFormat="1" applyFont="1"/>
    <xf numFmtId="17" fontId="4" fillId="0" borderId="0" xfId="0" applyNumberFormat="1" applyFont="1" applyFill="1" applyBorder="1" applyAlignment="1" applyProtection="1">
      <protection locked="0"/>
    </xf>
    <xf numFmtId="2" fontId="4" fillId="5" borderId="2" xfId="0" applyNumberFormat="1" applyFont="1" applyFill="1" applyBorder="1"/>
    <xf numFmtId="2" fontId="0" fillId="0" borderId="0" xfId="0" applyNumberFormat="1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2" fontId="0" fillId="0" borderId="2" xfId="0" applyNumberForma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6" borderId="5" xfId="0" applyFont="1" applyFill="1" applyBorder="1" applyAlignment="1">
      <alignment horizontal="center" wrapText="1"/>
    </xf>
    <xf numFmtId="0" fontId="2" fillId="6" borderId="6" xfId="0" applyFont="1" applyFill="1" applyBorder="1" applyAlignment="1">
      <alignment horizontal="center" wrapText="1"/>
    </xf>
    <xf numFmtId="2" fontId="4" fillId="0" borderId="2" xfId="0" applyNumberFormat="1" applyFont="1" applyBorder="1" applyAlignment="1">
      <alignment horizontal="right"/>
    </xf>
    <xf numFmtId="2" fontId="4" fillId="5" borderId="2" xfId="0" applyNumberFormat="1" applyFont="1" applyFill="1" applyBorder="1" applyAlignment="1">
      <alignment horizontal="right"/>
    </xf>
    <xf numFmtId="2" fontId="9" fillId="0" borderId="0" xfId="0" quotePrefix="1" applyNumberFormat="1" applyFont="1" applyAlignment="1">
      <alignment horizontal="left"/>
    </xf>
    <xf numFmtId="2" fontId="9" fillId="0" borderId="0" xfId="0" quotePrefix="1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/>
    </xf>
    <xf numFmtId="2" fontId="4" fillId="0" borderId="0" xfId="0" applyNumberFormat="1" applyFont="1" applyBorder="1"/>
    <xf numFmtId="10" fontId="4" fillId="0" borderId="0" xfId="1" applyNumberFormat="1" applyFont="1" applyBorder="1"/>
    <xf numFmtId="2" fontId="4" fillId="0" borderId="0" xfId="0" applyNumberFormat="1" applyFont="1" applyBorder="1" applyAlignment="1">
      <alignment horizontal="right"/>
    </xf>
    <xf numFmtId="2" fontId="0" fillId="0" borderId="0" xfId="0" applyNumberFormat="1" applyBorder="1" applyAlignment="1">
      <alignment horizontal="center"/>
    </xf>
    <xf numFmtId="2" fontId="0" fillId="0" borderId="2" xfId="0" applyNumberFormat="1" applyFont="1" applyFill="1" applyBorder="1" applyAlignment="1">
      <alignment horizontal="center" wrapText="1"/>
    </xf>
    <xf numFmtId="2" fontId="0" fillId="5" borderId="2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right"/>
    </xf>
    <xf numFmtId="1" fontId="0" fillId="0" borderId="0" xfId="0" applyNumberFormat="1" applyFill="1" applyBorder="1" applyAlignment="1" applyProtection="1">
      <alignment horizontal="center" vertical="center"/>
      <protection locked="0"/>
    </xf>
    <xf numFmtId="0" fontId="0" fillId="0" borderId="0" xfId="0" quotePrefix="1"/>
    <xf numFmtId="0" fontId="4" fillId="0" borderId="0" xfId="0" applyFont="1" applyAlignment="1">
      <alignment wrapText="1"/>
    </xf>
    <xf numFmtId="1" fontId="0" fillId="7" borderId="0" xfId="0" applyNumberFormat="1" applyFill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right"/>
    </xf>
    <xf numFmtId="165" fontId="4" fillId="0" borderId="2" xfId="0" applyNumberFormat="1" applyFont="1" applyBorder="1"/>
    <xf numFmtId="2" fontId="12" fillId="0" borderId="0" xfId="0" quotePrefix="1" applyNumberFormat="1" applyFont="1" applyBorder="1"/>
    <xf numFmtId="0" fontId="3" fillId="0" borderId="0" xfId="0" applyFont="1" applyFill="1" applyBorder="1" applyAlignment="1">
      <alignment horizontal="center" wrapText="1"/>
    </xf>
    <xf numFmtId="2" fontId="4" fillId="5" borderId="2" xfId="0" applyNumberFormat="1" applyFont="1" applyFill="1" applyBorder="1" applyAlignment="1">
      <alignment horizontal="center"/>
    </xf>
    <xf numFmtId="2" fontId="0" fillId="7" borderId="2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right"/>
    </xf>
    <xf numFmtId="2" fontId="13" fillId="0" borderId="0" xfId="0" quotePrefix="1" applyNumberFormat="1" applyFont="1" applyAlignment="1"/>
    <xf numFmtId="10" fontId="13" fillId="0" borderId="0" xfId="1" quotePrefix="1" applyNumberFormat="1" applyFont="1" applyAlignment="1"/>
    <xf numFmtId="2" fontId="13" fillId="0" borderId="0" xfId="0" quotePrefix="1" applyNumberFormat="1" applyFont="1" applyAlignment="1">
      <alignment horizontal="right"/>
    </xf>
    <xf numFmtId="2" fontId="4" fillId="0" borderId="2" xfId="0" applyNumberFormat="1" applyFont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0"/>
          <c:order val="0"/>
          <c:tx>
            <c:v>Valores Reais</c:v>
          </c:tx>
          <c:spPr>
            <a:ln w="9525"/>
          </c:spPr>
          <c:cat>
            <c:numRef>
              <c:f>MMS!$A$4:$A$209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MMS!$B$4:$B$205</c:f>
              <c:numCache>
                <c:formatCode>General</c:formatCode>
                <c:ptCount val="202"/>
                <c:pt idx="0">
                  <c:v>1.68</c:v>
                </c:pt>
                <c:pt idx="1">
                  <c:v>1.2</c:v>
                </c:pt>
                <c:pt idx="2">
                  <c:v>1.27</c:v>
                </c:pt>
                <c:pt idx="3">
                  <c:v>1.23</c:v>
                </c:pt>
                <c:pt idx="4">
                  <c:v>2.09</c:v>
                </c:pt>
                <c:pt idx="5">
                  <c:v>2.19</c:v>
                </c:pt>
                <c:pt idx="6">
                  <c:v>4.6100000000000003</c:v>
                </c:pt>
                <c:pt idx="7">
                  <c:v>13.66</c:v>
                </c:pt>
                <c:pt idx="8">
                  <c:v>15.38</c:v>
                </c:pt>
                <c:pt idx="9">
                  <c:v>13.01</c:v>
                </c:pt>
                <c:pt idx="10">
                  <c:v>18.23</c:v>
                </c:pt>
                <c:pt idx="11">
                  <c:v>4.32</c:v>
                </c:pt>
                <c:pt idx="12">
                  <c:v>1.81</c:v>
                </c:pt>
                <c:pt idx="13">
                  <c:v>1.28</c:v>
                </c:pt>
                <c:pt idx="14">
                  <c:v>1.67</c:v>
                </c:pt>
                <c:pt idx="15">
                  <c:v>3.4</c:v>
                </c:pt>
                <c:pt idx="16">
                  <c:v>2.65</c:v>
                </c:pt>
                <c:pt idx="17">
                  <c:v>3.42</c:v>
                </c:pt>
                <c:pt idx="18">
                  <c:v>7.01</c:v>
                </c:pt>
                <c:pt idx="19">
                  <c:v>9.5500000000000007</c:v>
                </c:pt>
                <c:pt idx="20">
                  <c:v>17.04</c:v>
                </c:pt>
                <c:pt idx="21">
                  <c:v>8.41</c:v>
                </c:pt>
                <c:pt idx="22">
                  <c:v>11.15</c:v>
                </c:pt>
                <c:pt idx="23">
                  <c:v>3.74</c:v>
                </c:pt>
                <c:pt idx="24">
                  <c:v>2.34</c:v>
                </c:pt>
                <c:pt idx="25">
                  <c:v>1.74</c:v>
                </c:pt>
                <c:pt idx="26">
                  <c:v>1.21</c:v>
                </c:pt>
                <c:pt idx="27">
                  <c:v>1.1499999999999999</c:v>
                </c:pt>
                <c:pt idx="28">
                  <c:v>1.72</c:v>
                </c:pt>
                <c:pt idx="29">
                  <c:v>2.4</c:v>
                </c:pt>
                <c:pt idx="30">
                  <c:v>5.07</c:v>
                </c:pt>
                <c:pt idx="31">
                  <c:v>8.89</c:v>
                </c:pt>
                <c:pt idx="32">
                  <c:v>8.4</c:v>
                </c:pt>
                <c:pt idx="33">
                  <c:v>10.38</c:v>
                </c:pt>
                <c:pt idx="34">
                  <c:v>6.07</c:v>
                </c:pt>
                <c:pt idx="35">
                  <c:v>2.02</c:v>
                </c:pt>
                <c:pt idx="36">
                  <c:v>1.23</c:v>
                </c:pt>
                <c:pt idx="37">
                  <c:v>1.1000000000000001</c:v>
                </c:pt>
                <c:pt idx="38">
                  <c:v>1.1200000000000001</c:v>
                </c:pt>
                <c:pt idx="39">
                  <c:v>1.33</c:v>
                </c:pt>
                <c:pt idx="40">
                  <c:v>2.1800000000000002</c:v>
                </c:pt>
                <c:pt idx="41">
                  <c:v>3.63</c:v>
                </c:pt>
                <c:pt idx="42">
                  <c:v>4.26</c:v>
                </c:pt>
                <c:pt idx="43">
                  <c:v>11.78</c:v>
                </c:pt>
                <c:pt idx="44">
                  <c:v>12.09</c:v>
                </c:pt>
                <c:pt idx="45">
                  <c:v>10.01</c:v>
                </c:pt>
                <c:pt idx="46">
                  <c:v>17.66</c:v>
                </c:pt>
                <c:pt idx="47">
                  <c:v>6.06</c:v>
                </c:pt>
                <c:pt idx="48">
                  <c:v>2.27</c:v>
                </c:pt>
                <c:pt idx="49">
                  <c:v>1.42</c:v>
                </c:pt>
                <c:pt idx="50">
                  <c:v>1.03</c:v>
                </c:pt>
                <c:pt idx="51">
                  <c:v>1.1299999999999999</c:v>
                </c:pt>
                <c:pt idx="52">
                  <c:v>1.69</c:v>
                </c:pt>
                <c:pt idx="53">
                  <c:v>2.8</c:v>
                </c:pt>
                <c:pt idx="54">
                  <c:v>5.81</c:v>
                </c:pt>
                <c:pt idx="55">
                  <c:v>15.47</c:v>
                </c:pt>
                <c:pt idx="56">
                  <c:v>20.68</c:v>
                </c:pt>
                <c:pt idx="57">
                  <c:v>26.27</c:v>
                </c:pt>
                <c:pt idx="58">
                  <c:v>16.09</c:v>
                </c:pt>
                <c:pt idx="59">
                  <c:v>3.09</c:v>
                </c:pt>
                <c:pt idx="60">
                  <c:v>1.6</c:v>
                </c:pt>
                <c:pt idx="61">
                  <c:v>1.41</c:v>
                </c:pt>
                <c:pt idx="62">
                  <c:v>3.44</c:v>
                </c:pt>
                <c:pt idx="63">
                  <c:v>5.14</c:v>
                </c:pt>
                <c:pt idx="64">
                  <c:v>3.04</c:v>
                </c:pt>
                <c:pt idx="65">
                  <c:v>2.5099999999999998</c:v>
                </c:pt>
                <c:pt idx="66">
                  <c:v>4.34</c:v>
                </c:pt>
                <c:pt idx="67">
                  <c:v>7.17</c:v>
                </c:pt>
                <c:pt idx="68">
                  <c:v>5.52</c:v>
                </c:pt>
                <c:pt idx="69">
                  <c:v>7.17</c:v>
                </c:pt>
                <c:pt idx="70">
                  <c:v>10.86</c:v>
                </c:pt>
                <c:pt idx="71">
                  <c:v>3.29</c:v>
                </c:pt>
                <c:pt idx="72">
                  <c:v>1.69</c:v>
                </c:pt>
                <c:pt idx="73">
                  <c:v>1.02</c:v>
                </c:pt>
                <c:pt idx="74">
                  <c:v>1.41</c:v>
                </c:pt>
                <c:pt idx="75">
                  <c:v>3.05</c:v>
                </c:pt>
                <c:pt idx="76">
                  <c:v>6.72</c:v>
                </c:pt>
                <c:pt idx="77">
                  <c:v>7.76</c:v>
                </c:pt>
                <c:pt idx="78">
                  <c:v>13.27</c:v>
                </c:pt>
                <c:pt idx="79">
                  <c:v>12.33</c:v>
                </c:pt>
                <c:pt idx="80">
                  <c:v>15.38</c:v>
                </c:pt>
                <c:pt idx="81">
                  <c:v>24</c:v>
                </c:pt>
                <c:pt idx="82">
                  <c:v>20.83</c:v>
                </c:pt>
                <c:pt idx="83">
                  <c:v>5.42</c:v>
                </c:pt>
                <c:pt idx="84">
                  <c:v>2.94</c:v>
                </c:pt>
                <c:pt idx="85">
                  <c:v>1.76</c:v>
                </c:pt>
                <c:pt idx="86">
                  <c:v>2.62</c:v>
                </c:pt>
                <c:pt idx="87">
                  <c:v>2.48</c:v>
                </c:pt>
                <c:pt idx="88">
                  <c:v>2.46</c:v>
                </c:pt>
                <c:pt idx="89">
                  <c:v>3.79</c:v>
                </c:pt>
                <c:pt idx="90">
                  <c:v>7.14</c:v>
                </c:pt>
                <c:pt idx="91">
                  <c:v>11.46</c:v>
                </c:pt>
                <c:pt idx="92">
                  <c:v>14.9</c:v>
                </c:pt>
                <c:pt idx="93">
                  <c:v>21.27</c:v>
                </c:pt>
                <c:pt idx="94">
                  <c:v>11.27</c:v>
                </c:pt>
                <c:pt idx="95">
                  <c:v>4.25</c:v>
                </c:pt>
                <c:pt idx="96">
                  <c:v>2.5499999999999998</c:v>
                </c:pt>
                <c:pt idx="97">
                  <c:v>2.2000000000000002</c:v>
                </c:pt>
                <c:pt idx="98">
                  <c:v>2.09</c:v>
                </c:pt>
                <c:pt idx="99">
                  <c:v>2.37</c:v>
                </c:pt>
                <c:pt idx="100">
                  <c:v>2.76</c:v>
                </c:pt>
                <c:pt idx="101">
                  <c:v>2.75</c:v>
                </c:pt>
                <c:pt idx="102">
                  <c:v>4.5</c:v>
                </c:pt>
                <c:pt idx="103">
                  <c:v>16.21</c:v>
                </c:pt>
                <c:pt idx="104">
                  <c:v>30.38</c:v>
                </c:pt>
                <c:pt idx="105">
                  <c:v>32.89</c:v>
                </c:pt>
                <c:pt idx="106">
                  <c:v>45.71</c:v>
                </c:pt>
                <c:pt idx="107">
                  <c:v>15.32</c:v>
                </c:pt>
                <c:pt idx="108">
                  <c:v>4.76</c:v>
                </c:pt>
                <c:pt idx="109">
                  <c:v>2.71</c:v>
                </c:pt>
                <c:pt idx="110">
                  <c:v>2.37</c:v>
                </c:pt>
                <c:pt idx="111">
                  <c:v>2.15</c:v>
                </c:pt>
                <c:pt idx="112">
                  <c:v>3.81</c:v>
                </c:pt>
                <c:pt idx="113">
                  <c:v>8.36</c:v>
                </c:pt>
                <c:pt idx="114">
                  <c:v>17.64</c:v>
                </c:pt>
                <c:pt idx="115">
                  <c:v>21.95</c:v>
                </c:pt>
                <c:pt idx="116">
                  <c:v>16.86</c:v>
                </c:pt>
                <c:pt idx="117">
                  <c:v>11.87</c:v>
                </c:pt>
                <c:pt idx="118">
                  <c:v>9.98</c:v>
                </c:pt>
                <c:pt idx="119">
                  <c:v>6.41</c:v>
                </c:pt>
                <c:pt idx="120">
                  <c:v>3.09</c:v>
                </c:pt>
                <c:pt idx="121">
                  <c:v>2.1800000000000002</c:v>
                </c:pt>
                <c:pt idx="122">
                  <c:v>2.2799999999999998</c:v>
                </c:pt>
                <c:pt idx="123">
                  <c:v>2.82</c:v>
                </c:pt>
                <c:pt idx="124">
                  <c:v>5.52</c:v>
                </c:pt>
                <c:pt idx="125">
                  <c:v>6.5</c:v>
                </c:pt>
                <c:pt idx="126">
                  <c:v>11.38</c:v>
                </c:pt>
                <c:pt idx="127">
                  <c:v>28.87</c:v>
                </c:pt>
                <c:pt idx="128">
                  <c:v>35.76</c:v>
                </c:pt>
                <c:pt idx="129">
                  <c:v>44.6</c:v>
                </c:pt>
                <c:pt idx="130">
                  <c:v>26.58</c:v>
                </c:pt>
                <c:pt idx="131">
                  <c:v>5.78</c:v>
                </c:pt>
                <c:pt idx="132">
                  <c:v>2.92</c:v>
                </c:pt>
                <c:pt idx="133">
                  <c:v>2.34</c:v>
                </c:pt>
                <c:pt idx="134">
                  <c:v>3.87</c:v>
                </c:pt>
                <c:pt idx="135">
                  <c:v>10.7</c:v>
                </c:pt>
                <c:pt idx="136">
                  <c:v>16.489999999999998</c:v>
                </c:pt>
                <c:pt idx="137">
                  <c:v>18.850000000000001</c:v>
                </c:pt>
                <c:pt idx="138">
                  <c:v>17.97</c:v>
                </c:pt>
                <c:pt idx="139">
                  <c:v>14.82</c:v>
                </c:pt>
                <c:pt idx="140">
                  <c:v>19.03</c:v>
                </c:pt>
                <c:pt idx="141">
                  <c:v>20.99</c:v>
                </c:pt>
                <c:pt idx="142">
                  <c:v>14.92</c:v>
                </c:pt>
                <c:pt idx="143">
                  <c:v>10.16</c:v>
                </c:pt>
                <c:pt idx="144">
                  <c:v>4.74</c:v>
                </c:pt>
                <c:pt idx="145">
                  <c:v>5.15</c:v>
                </c:pt>
                <c:pt idx="146">
                  <c:v>7.84</c:v>
                </c:pt>
                <c:pt idx="147">
                  <c:v>5.24</c:v>
                </c:pt>
                <c:pt idx="148">
                  <c:v>4.7699999999999996</c:v>
                </c:pt>
                <c:pt idx="149">
                  <c:v>5.97</c:v>
                </c:pt>
                <c:pt idx="150">
                  <c:v>9.61</c:v>
                </c:pt>
                <c:pt idx="151">
                  <c:v>20.100000000000001</c:v>
                </c:pt>
                <c:pt idx="152">
                  <c:v>38.950000000000003</c:v>
                </c:pt>
                <c:pt idx="153">
                  <c:v>51.78</c:v>
                </c:pt>
                <c:pt idx="154">
                  <c:v>46.64</c:v>
                </c:pt>
                <c:pt idx="155">
                  <c:v>16.260000000000002</c:v>
                </c:pt>
                <c:pt idx="156">
                  <c:v>6.19</c:v>
                </c:pt>
                <c:pt idx="157">
                  <c:v>5.03</c:v>
                </c:pt>
                <c:pt idx="158">
                  <c:v>4.9400000000000004</c:v>
                </c:pt>
                <c:pt idx="159">
                  <c:v>4.22</c:v>
                </c:pt>
                <c:pt idx="160">
                  <c:v>4.79</c:v>
                </c:pt>
                <c:pt idx="161">
                  <c:v>4.8899999999999997</c:v>
                </c:pt>
                <c:pt idx="162">
                  <c:v>6.62</c:v>
                </c:pt>
                <c:pt idx="163">
                  <c:v>26.52</c:v>
                </c:pt>
                <c:pt idx="164">
                  <c:v>31.47</c:v>
                </c:pt>
                <c:pt idx="165">
                  <c:v>22.28</c:v>
                </c:pt>
                <c:pt idx="166">
                  <c:v>21.53</c:v>
                </c:pt>
                <c:pt idx="167">
                  <c:v>9.83</c:v>
                </c:pt>
                <c:pt idx="168">
                  <c:v>7.02</c:v>
                </c:pt>
                <c:pt idx="169">
                  <c:v>8.82</c:v>
                </c:pt>
                <c:pt idx="170">
                  <c:v>9.5299999999999994</c:v>
                </c:pt>
                <c:pt idx="171">
                  <c:v>11.12</c:v>
                </c:pt>
                <c:pt idx="172">
                  <c:v>14.25</c:v>
                </c:pt>
                <c:pt idx="173">
                  <c:v>18.96</c:v>
                </c:pt>
                <c:pt idx="174">
                  <c:v>21.49</c:v>
                </c:pt>
                <c:pt idx="175">
                  <c:v>22.63</c:v>
                </c:pt>
                <c:pt idx="176">
                  <c:v>31.75</c:v>
                </c:pt>
                <c:pt idx="177">
                  <c:v>25.42</c:v>
                </c:pt>
                <c:pt idx="178">
                  <c:v>30.74</c:v>
                </c:pt>
                <c:pt idx="179">
                  <c:v>18.079999999999998</c:v>
                </c:pt>
                <c:pt idx="180">
                  <c:v>10.39</c:v>
                </c:pt>
                <c:pt idx="181">
                  <c:v>10.4</c:v>
                </c:pt>
                <c:pt idx="182">
                  <c:v>7.54</c:v>
                </c:pt>
                <c:pt idx="183">
                  <c:v>4.53</c:v>
                </c:pt>
                <c:pt idx="184">
                  <c:v>4.84</c:v>
                </c:pt>
                <c:pt idx="185">
                  <c:v>5.67</c:v>
                </c:pt>
                <c:pt idx="186">
                  <c:v>9.7100000000000009</c:v>
                </c:pt>
                <c:pt idx="187">
                  <c:v>28.91</c:v>
                </c:pt>
                <c:pt idx="188">
                  <c:v>38.74</c:v>
                </c:pt>
                <c:pt idx="189">
                  <c:v>33.14</c:v>
                </c:pt>
                <c:pt idx="190">
                  <c:v>24.65</c:v>
                </c:pt>
                <c:pt idx="191">
                  <c:v>14.19</c:v>
                </c:pt>
                <c:pt idx="192">
                  <c:v>5.28</c:v>
                </c:pt>
                <c:pt idx="193">
                  <c:v>4.22</c:v>
                </c:pt>
                <c:pt idx="194">
                  <c:v>4.68</c:v>
                </c:pt>
                <c:pt idx="195">
                  <c:v>4.4800000000000004</c:v>
                </c:pt>
                <c:pt idx="196">
                  <c:v>4.1399999999999997</c:v>
                </c:pt>
                <c:pt idx="197">
                  <c:v>6.35</c:v>
                </c:pt>
                <c:pt idx="198">
                  <c:v>7.39</c:v>
                </c:pt>
                <c:pt idx="199">
                  <c:v>12.35</c:v>
                </c:pt>
                <c:pt idx="200">
                  <c:v>24.08</c:v>
                </c:pt>
                <c:pt idx="201">
                  <c:v>24.99</c:v>
                </c:pt>
              </c:numCache>
            </c:numRef>
          </c:val>
        </c:ser>
        <c:ser>
          <c:idx val="1"/>
          <c:order val="1"/>
          <c:tx>
            <c:v>Valores Estimados</c:v>
          </c:tx>
          <c:spPr>
            <a:ln w="9525"/>
          </c:spPr>
          <c:cat>
            <c:numRef>
              <c:f>MMS!$A$4:$A$209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MMS!$C$4:$C$209</c:f>
              <c:numCache>
                <c:formatCode>0.00</c:formatCode>
                <c:ptCount val="2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1.3833333333333335</c:v>
                </c:pt>
                <c:pt idx="4">
                  <c:v>1.2333333333333332</c:v>
                </c:pt>
                <c:pt idx="5">
                  <c:v>1.53</c:v>
                </c:pt>
                <c:pt idx="6">
                  <c:v>1.8366666666666667</c:v>
                </c:pt>
                <c:pt idx="7">
                  <c:v>2.9633333333333334</c:v>
                </c:pt>
                <c:pt idx="8">
                  <c:v>6.82</c:v>
                </c:pt>
                <c:pt idx="9">
                  <c:v>11.216666666666667</c:v>
                </c:pt>
                <c:pt idx="10">
                  <c:v>14.016666666666666</c:v>
                </c:pt>
                <c:pt idx="11">
                  <c:v>15.540000000000001</c:v>
                </c:pt>
                <c:pt idx="12">
                  <c:v>11.853333333333333</c:v>
                </c:pt>
                <c:pt idx="13">
                  <c:v>8.1199999999999992</c:v>
                </c:pt>
                <c:pt idx="14">
                  <c:v>2.4700000000000002</c:v>
                </c:pt>
                <c:pt idx="15">
                  <c:v>1.5866666666666667</c:v>
                </c:pt>
                <c:pt idx="16">
                  <c:v>2.1166666666666667</c:v>
                </c:pt>
                <c:pt idx="17">
                  <c:v>2.5733333333333337</c:v>
                </c:pt>
                <c:pt idx="18">
                  <c:v>3.1566666666666663</c:v>
                </c:pt>
                <c:pt idx="19">
                  <c:v>4.3600000000000003</c:v>
                </c:pt>
                <c:pt idx="20">
                  <c:v>6.66</c:v>
                </c:pt>
                <c:pt idx="21">
                  <c:v>11.200000000000001</c:v>
                </c:pt>
                <c:pt idx="22">
                  <c:v>11.666666666666666</c:v>
                </c:pt>
                <c:pt idx="23">
                  <c:v>12.200000000000001</c:v>
                </c:pt>
                <c:pt idx="24">
                  <c:v>7.7666666666666684</c:v>
                </c:pt>
                <c:pt idx="25">
                  <c:v>5.7433333333333332</c:v>
                </c:pt>
                <c:pt idx="26">
                  <c:v>2.6066666666666669</c:v>
                </c:pt>
                <c:pt idx="27">
                  <c:v>1.7633333333333334</c:v>
                </c:pt>
                <c:pt idx="28">
                  <c:v>1.3666666666666665</c:v>
                </c:pt>
                <c:pt idx="29">
                  <c:v>1.36</c:v>
                </c:pt>
                <c:pt idx="30">
                  <c:v>1.7566666666666666</c:v>
                </c:pt>
                <c:pt idx="31">
                  <c:v>3.0633333333333339</c:v>
                </c:pt>
                <c:pt idx="32">
                  <c:v>5.4533333333333331</c:v>
                </c:pt>
                <c:pt idx="33">
                  <c:v>7.4533333333333331</c:v>
                </c:pt>
                <c:pt idx="34">
                  <c:v>9.2233333333333345</c:v>
                </c:pt>
                <c:pt idx="35">
                  <c:v>8.2833333333333332</c:v>
                </c:pt>
                <c:pt idx="36">
                  <c:v>6.1566666666666672</c:v>
                </c:pt>
                <c:pt idx="37">
                  <c:v>3.1066666666666669</c:v>
                </c:pt>
                <c:pt idx="38">
                  <c:v>1.45</c:v>
                </c:pt>
                <c:pt idx="39">
                  <c:v>1.1500000000000001</c:v>
                </c:pt>
                <c:pt idx="40">
                  <c:v>1.1833333333333333</c:v>
                </c:pt>
                <c:pt idx="41">
                  <c:v>1.5433333333333337</c:v>
                </c:pt>
                <c:pt idx="42">
                  <c:v>2.3800000000000003</c:v>
                </c:pt>
                <c:pt idx="43">
                  <c:v>3.3566666666666669</c:v>
                </c:pt>
                <c:pt idx="44">
                  <c:v>6.5566666666666658</c:v>
                </c:pt>
                <c:pt idx="45">
                  <c:v>9.3766666666666669</c:v>
                </c:pt>
                <c:pt idx="46">
                  <c:v>11.293333333333331</c:v>
                </c:pt>
                <c:pt idx="47">
                  <c:v>13.253333333333336</c:v>
                </c:pt>
                <c:pt idx="48">
                  <c:v>11.243333333333334</c:v>
                </c:pt>
                <c:pt idx="49">
                  <c:v>8.6633333333333322</c:v>
                </c:pt>
                <c:pt idx="50">
                  <c:v>3.25</c:v>
                </c:pt>
                <c:pt idx="51">
                  <c:v>1.5733333333333333</c:v>
                </c:pt>
                <c:pt idx="52">
                  <c:v>1.1933333333333334</c:v>
                </c:pt>
                <c:pt idx="53">
                  <c:v>1.2833333333333334</c:v>
                </c:pt>
                <c:pt idx="54">
                  <c:v>1.8733333333333331</c:v>
                </c:pt>
                <c:pt idx="55">
                  <c:v>3.4333333333333336</c:v>
                </c:pt>
                <c:pt idx="56">
                  <c:v>8.0266666666666655</c:v>
                </c:pt>
                <c:pt idx="57">
                  <c:v>13.986666666666666</c:v>
                </c:pt>
                <c:pt idx="58">
                  <c:v>20.806666666666668</c:v>
                </c:pt>
                <c:pt idx="59">
                  <c:v>21.013333333333335</c:v>
                </c:pt>
                <c:pt idx="60">
                  <c:v>15.15</c:v>
                </c:pt>
                <c:pt idx="61">
                  <c:v>6.9266666666666667</c:v>
                </c:pt>
                <c:pt idx="62">
                  <c:v>2.0333333333333332</c:v>
                </c:pt>
                <c:pt idx="63">
                  <c:v>2.15</c:v>
                </c:pt>
                <c:pt idx="64">
                  <c:v>3.3299999999999996</c:v>
                </c:pt>
                <c:pt idx="65">
                  <c:v>3.8733333333333335</c:v>
                </c:pt>
                <c:pt idx="66">
                  <c:v>3.563333333333333</c:v>
                </c:pt>
                <c:pt idx="67">
                  <c:v>3.2966666666666669</c:v>
                </c:pt>
                <c:pt idx="68">
                  <c:v>4.6733333333333329</c:v>
                </c:pt>
                <c:pt idx="69">
                  <c:v>5.6766666666666667</c:v>
                </c:pt>
                <c:pt idx="70">
                  <c:v>6.62</c:v>
                </c:pt>
                <c:pt idx="71">
                  <c:v>7.8499999999999988</c:v>
                </c:pt>
                <c:pt idx="72">
                  <c:v>7.1066666666666665</c:v>
                </c:pt>
                <c:pt idx="73">
                  <c:v>5.2799999999999994</c:v>
                </c:pt>
                <c:pt idx="74">
                  <c:v>2</c:v>
                </c:pt>
                <c:pt idx="75">
                  <c:v>1.3733333333333333</c:v>
                </c:pt>
                <c:pt idx="76">
                  <c:v>1.8266666666666664</c:v>
                </c:pt>
                <c:pt idx="77">
                  <c:v>3.7266666666666666</c:v>
                </c:pt>
                <c:pt idx="78">
                  <c:v>5.8433333333333337</c:v>
                </c:pt>
                <c:pt idx="79">
                  <c:v>9.25</c:v>
                </c:pt>
                <c:pt idx="80">
                  <c:v>11.12</c:v>
                </c:pt>
                <c:pt idx="81">
                  <c:v>13.660000000000002</c:v>
                </c:pt>
                <c:pt idx="82">
                  <c:v>17.236666666666668</c:v>
                </c:pt>
                <c:pt idx="83">
                  <c:v>20.07</c:v>
                </c:pt>
                <c:pt idx="84">
                  <c:v>16.75</c:v>
                </c:pt>
                <c:pt idx="85">
                  <c:v>9.73</c:v>
                </c:pt>
                <c:pt idx="86">
                  <c:v>3.3733333333333331</c:v>
                </c:pt>
                <c:pt idx="87">
                  <c:v>2.44</c:v>
                </c:pt>
                <c:pt idx="88">
                  <c:v>2.2866666666666666</c:v>
                </c:pt>
                <c:pt idx="89">
                  <c:v>2.52</c:v>
                </c:pt>
                <c:pt idx="90">
                  <c:v>2.91</c:v>
                </c:pt>
                <c:pt idx="91">
                  <c:v>4.4633333333333338</c:v>
                </c:pt>
                <c:pt idx="92">
                  <c:v>7.4633333333333338</c:v>
                </c:pt>
                <c:pt idx="93">
                  <c:v>11.166666666666666</c:v>
                </c:pt>
                <c:pt idx="94">
                  <c:v>15.876666666666665</c:v>
                </c:pt>
                <c:pt idx="95">
                  <c:v>15.813333333333333</c:v>
                </c:pt>
                <c:pt idx="96">
                  <c:v>12.263333333333334</c:v>
                </c:pt>
                <c:pt idx="97">
                  <c:v>6.0233333333333334</c:v>
                </c:pt>
                <c:pt idx="98">
                  <c:v>3</c:v>
                </c:pt>
                <c:pt idx="99">
                  <c:v>2.2799999999999998</c:v>
                </c:pt>
                <c:pt idx="100">
                  <c:v>2.2200000000000002</c:v>
                </c:pt>
                <c:pt idx="101">
                  <c:v>2.4066666666666667</c:v>
                </c:pt>
                <c:pt idx="102">
                  <c:v>2.6266666666666665</c:v>
                </c:pt>
                <c:pt idx="103">
                  <c:v>3.3366666666666664</c:v>
                </c:pt>
                <c:pt idx="104">
                  <c:v>7.82</c:v>
                </c:pt>
                <c:pt idx="105">
                  <c:v>17.03</c:v>
                </c:pt>
                <c:pt idx="106">
                  <c:v>26.493333333333336</c:v>
                </c:pt>
                <c:pt idx="107">
                  <c:v>36.326666666666661</c:v>
                </c:pt>
                <c:pt idx="108">
                  <c:v>31.306666666666661</c:v>
                </c:pt>
                <c:pt idx="109">
                  <c:v>21.930000000000003</c:v>
                </c:pt>
                <c:pt idx="110">
                  <c:v>7.5966666666666667</c:v>
                </c:pt>
                <c:pt idx="111">
                  <c:v>3.28</c:v>
                </c:pt>
                <c:pt idx="112">
                  <c:v>2.41</c:v>
                </c:pt>
                <c:pt idx="113">
                  <c:v>2.7766666666666668</c:v>
                </c:pt>
                <c:pt idx="114">
                  <c:v>4.7733333333333334</c:v>
                </c:pt>
                <c:pt idx="115">
                  <c:v>9.9366666666666674</c:v>
                </c:pt>
                <c:pt idx="116">
                  <c:v>15.983333333333334</c:v>
                </c:pt>
                <c:pt idx="117">
                  <c:v>18.816666666666666</c:v>
                </c:pt>
                <c:pt idx="118">
                  <c:v>16.893333333333334</c:v>
                </c:pt>
                <c:pt idx="119">
                  <c:v>12.903333333333331</c:v>
                </c:pt>
                <c:pt idx="120">
                  <c:v>9.42</c:v>
                </c:pt>
                <c:pt idx="121">
                  <c:v>6.4933333333333332</c:v>
                </c:pt>
                <c:pt idx="122">
                  <c:v>3.8933333333333331</c:v>
                </c:pt>
                <c:pt idx="123">
                  <c:v>2.5166666666666662</c:v>
                </c:pt>
                <c:pt idx="124">
                  <c:v>2.4266666666666663</c:v>
                </c:pt>
                <c:pt idx="125">
                  <c:v>3.5399999999999996</c:v>
                </c:pt>
                <c:pt idx="126">
                  <c:v>4.9466666666666663</c:v>
                </c:pt>
                <c:pt idx="127">
                  <c:v>7.8</c:v>
                </c:pt>
                <c:pt idx="128">
                  <c:v>15.583333333333334</c:v>
                </c:pt>
                <c:pt idx="129">
                  <c:v>25.336666666666662</c:v>
                </c:pt>
                <c:pt idx="130">
                  <c:v>36.409999999999997</c:v>
                </c:pt>
                <c:pt idx="131">
                  <c:v>35.646666666666668</c:v>
                </c:pt>
                <c:pt idx="132">
                  <c:v>25.653333333333336</c:v>
                </c:pt>
                <c:pt idx="133">
                  <c:v>11.76</c:v>
                </c:pt>
                <c:pt idx="134">
                  <c:v>3.6799999999999997</c:v>
                </c:pt>
                <c:pt idx="135">
                  <c:v>3.043333333333333</c:v>
                </c:pt>
                <c:pt idx="136">
                  <c:v>5.6366666666666667</c:v>
                </c:pt>
                <c:pt idx="137">
                  <c:v>10.353333333333333</c:v>
                </c:pt>
                <c:pt idx="138">
                  <c:v>15.346666666666666</c:v>
                </c:pt>
                <c:pt idx="139">
                  <c:v>17.77</c:v>
                </c:pt>
                <c:pt idx="140">
                  <c:v>17.213333333333335</c:v>
                </c:pt>
                <c:pt idx="141">
                  <c:v>17.273333333333333</c:v>
                </c:pt>
                <c:pt idx="142">
                  <c:v>18.28</c:v>
                </c:pt>
                <c:pt idx="143">
                  <c:v>18.313333333333333</c:v>
                </c:pt>
                <c:pt idx="144">
                  <c:v>15.356666666666664</c:v>
                </c:pt>
                <c:pt idx="145">
                  <c:v>9.94</c:v>
                </c:pt>
                <c:pt idx="146">
                  <c:v>6.6833333333333336</c:v>
                </c:pt>
                <c:pt idx="147">
                  <c:v>5.91</c:v>
                </c:pt>
                <c:pt idx="148">
                  <c:v>6.0766666666666671</c:v>
                </c:pt>
                <c:pt idx="149">
                  <c:v>5.95</c:v>
                </c:pt>
                <c:pt idx="150">
                  <c:v>5.3266666666666671</c:v>
                </c:pt>
                <c:pt idx="151">
                  <c:v>6.7833333333333323</c:v>
                </c:pt>
                <c:pt idx="152">
                  <c:v>11.893333333333333</c:v>
                </c:pt>
                <c:pt idx="153">
                  <c:v>22.886666666666667</c:v>
                </c:pt>
                <c:pt idx="154">
                  <c:v>36.943333333333335</c:v>
                </c:pt>
                <c:pt idx="155">
                  <c:v>45.79</c:v>
                </c:pt>
                <c:pt idx="156">
                  <c:v>38.226666666666667</c:v>
                </c:pt>
                <c:pt idx="157">
                  <c:v>23.03</c:v>
                </c:pt>
                <c:pt idx="158">
                  <c:v>9.1600000000000019</c:v>
                </c:pt>
                <c:pt idx="159">
                  <c:v>5.3866666666666667</c:v>
                </c:pt>
                <c:pt idx="160">
                  <c:v>4.7300000000000004</c:v>
                </c:pt>
                <c:pt idx="161">
                  <c:v>4.6499999999999995</c:v>
                </c:pt>
                <c:pt idx="162">
                  <c:v>4.6333333333333329</c:v>
                </c:pt>
                <c:pt idx="163">
                  <c:v>5.4333333333333336</c:v>
                </c:pt>
                <c:pt idx="164">
                  <c:v>12.676666666666668</c:v>
                </c:pt>
                <c:pt idx="165">
                  <c:v>21.536666666666665</c:v>
                </c:pt>
                <c:pt idx="166">
                  <c:v>26.756666666666664</c:v>
                </c:pt>
                <c:pt idx="167">
                  <c:v>25.093333333333334</c:v>
                </c:pt>
                <c:pt idx="168">
                  <c:v>17.88</c:v>
                </c:pt>
                <c:pt idx="169">
                  <c:v>12.793333333333331</c:v>
                </c:pt>
                <c:pt idx="170">
                  <c:v>8.5566666666666666</c:v>
                </c:pt>
                <c:pt idx="171">
                  <c:v>8.4566666666666652</c:v>
                </c:pt>
                <c:pt idx="172">
                  <c:v>9.8233333333333324</c:v>
                </c:pt>
                <c:pt idx="173">
                  <c:v>11.633333333333333</c:v>
                </c:pt>
                <c:pt idx="174">
                  <c:v>14.776666666666666</c:v>
                </c:pt>
                <c:pt idx="175">
                  <c:v>18.233333333333334</c:v>
                </c:pt>
                <c:pt idx="176">
                  <c:v>21.026666666666667</c:v>
                </c:pt>
                <c:pt idx="177">
                  <c:v>25.290000000000003</c:v>
                </c:pt>
                <c:pt idx="178">
                  <c:v>26.599999999999998</c:v>
                </c:pt>
                <c:pt idx="179">
                  <c:v>29.303333333333331</c:v>
                </c:pt>
                <c:pt idx="180">
                  <c:v>24.746666666666666</c:v>
                </c:pt>
                <c:pt idx="181">
                  <c:v>19.736666666666665</c:v>
                </c:pt>
                <c:pt idx="182">
                  <c:v>12.956666666666665</c:v>
                </c:pt>
                <c:pt idx="183">
                  <c:v>9.4433333333333334</c:v>
                </c:pt>
                <c:pt idx="184">
                  <c:v>7.4900000000000011</c:v>
                </c:pt>
                <c:pt idx="185">
                  <c:v>5.6366666666666667</c:v>
                </c:pt>
                <c:pt idx="186">
                  <c:v>5.0133333333333336</c:v>
                </c:pt>
                <c:pt idx="187">
                  <c:v>6.7399999999999993</c:v>
                </c:pt>
                <c:pt idx="188">
                  <c:v>14.763333333333334</c:v>
                </c:pt>
                <c:pt idx="189">
                  <c:v>25.786666666666672</c:v>
                </c:pt>
                <c:pt idx="190">
                  <c:v>33.596666666666671</c:v>
                </c:pt>
                <c:pt idx="191">
                  <c:v>32.176666666666669</c:v>
                </c:pt>
                <c:pt idx="192">
                  <c:v>23.993333333333336</c:v>
                </c:pt>
                <c:pt idx="193">
                  <c:v>14.706666666666665</c:v>
                </c:pt>
                <c:pt idx="194">
                  <c:v>7.8966666666666656</c:v>
                </c:pt>
                <c:pt idx="195">
                  <c:v>4.7266666666666666</c:v>
                </c:pt>
                <c:pt idx="196">
                  <c:v>4.46</c:v>
                </c:pt>
                <c:pt idx="197">
                  <c:v>4.4333333333333336</c:v>
                </c:pt>
                <c:pt idx="198">
                  <c:v>4.99</c:v>
                </c:pt>
                <c:pt idx="199">
                  <c:v>5.96</c:v>
                </c:pt>
                <c:pt idx="200">
                  <c:v>8.6966666666666654</c:v>
                </c:pt>
                <c:pt idx="201">
                  <c:v>14.606666666666664</c:v>
                </c:pt>
                <c:pt idx="202">
                  <c:v>20.473333333333333</c:v>
                </c:pt>
                <c:pt idx="203">
                  <c:v>20.473333333333333</c:v>
                </c:pt>
                <c:pt idx="204">
                  <c:v>20.473333333333333</c:v>
                </c:pt>
              </c:numCache>
            </c:numRef>
          </c:val>
        </c:ser>
        <c:marker val="1"/>
        <c:axId val="90127744"/>
        <c:axId val="90170496"/>
      </c:lineChart>
      <c:dateAx>
        <c:axId val="90127744"/>
        <c:scaling>
          <c:orientation val="minMax"/>
        </c:scaling>
        <c:axPos val="b"/>
        <c:numFmt formatCode="mmm/yy" sourceLinked="1"/>
        <c:tickLblPos val="nextTo"/>
        <c:crossAx val="90170496"/>
        <c:crosses val="autoZero"/>
        <c:auto val="1"/>
        <c:lblOffset val="100"/>
        <c:baseTimeUnit val="months"/>
      </c:dateAx>
      <c:valAx>
        <c:axId val="90170496"/>
        <c:scaling>
          <c:orientation val="minMax"/>
        </c:scaling>
        <c:axPos val="l"/>
        <c:majorGridlines/>
        <c:numFmt formatCode="General" sourceLinked="1"/>
        <c:tickLblPos val="nextTo"/>
        <c:crossAx val="9012774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511811024" r="0.511811024" t="0.78740157499999996" header="0.31496062000000041" footer="0.3149606200000004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0"/>
          <c:order val="0"/>
          <c:tx>
            <c:v>Valores Reais</c:v>
          </c:tx>
          <c:spPr>
            <a:ln w="9525"/>
          </c:spPr>
          <c:cat>
            <c:numRef>
              <c:f>SES!$A$4:$A$209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SES!$B$4:$B$205</c:f>
              <c:numCache>
                <c:formatCode>General</c:formatCode>
                <c:ptCount val="202"/>
                <c:pt idx="0">
                  <c:v>1.68</c:v>
                </c:pt>
                <c:pt idx="1">
                  <c:v>1.2</c:v>
                </c:pt>
                <c:pt idx="2">
                  <c:v>1.27</c:v>
                </c:pt>
                <c:pt idx="3">
                  <c:v>1.23</c:v>
                </c:pt>
                <c:pt idx="4">
                  <c:v>2.09</c:v>
                </c:pt>
                <c:pt idx="5">
                  <c:v>2.19</c:v>
                </c:pt>
                <c:pt idx="6">
                  <c:v>4.6100000000000003</c:v>
                </c:pt>
                <c:pt idx="7">
                  <c:v>13.66</c:v>
                </c:pt>
                <c:pt idx="8">
                  <c:v>15.38</c:v>
                </c:pt>
                <c:pt idx="9">
                  <c:v>13.01</c:v>
                </c:pt>
                <c:pt idx="10">
                  <c:v>18.23</c:v>
                </c:pt>
                <c:pt idx="11">
                  <c:v>4.32</c:v>
                </c:pt>
                <c:pt idx="12">
                  <c:v>1.81</c:v>
                </c:pt>
                <c:pt idx="13">
                  <c:v>1.28</c:v>
                </c:pt>
                <c:pt idx="14">
                  <c:v>1.67</c:v>
                </c:pt>
                <c:pt idx="15">
                  <c:v>3.4</c:v>
                </c:pt>
                <c:pt idx="16">
                  <c:v>2.65</c:v>
                </c:pt>
                <c:pt idx="17">
                  <c:v>3.42</c:v>
                </c:pt>
                <c:pt idx="18">
                  <c:v>7.01</c:v>
                </c:pt>
                <c:pt idx="19">
                  <c:v>9.5500000000000007</c:v>
                </c:pt>
                <c:pt idx="20">
                  <c:v>17.04</c:v>
                </c:pt>
                <c:pt idx="21">
                  <c:v>8.41</c:v>
                </c:pt>
                <c:pt idx="22">
                  <c:v>11.15</c:v>
                </c:pt>
                <c:pt idx="23">
                  <c:v>3.74</c:v>
                </c:pt>
                <c:pt idx="24">
                  <c:v>2.34</c:v>
                </c:pt>
                <c:pt idx="25">
                  <c:v>1.74</c:v>
                </c:pt>
                <c:pt idx="26">
                  <c:v>1.21</c:v>
                </c:pt>
                <c:pt idx="27">
                  <c:v>1.1499999999999999</c:v>
                </c:pt>
                <c:pt idx="28">
                  <c:v>1.72</c:v>
                </c:pt>
                <c:pt idx="29">
                  <c:v>2.4</c:v>
                </c:pt>
                <c:pt idx="30">
                  <c:v>5.07</c:v>
                </c:pt>
                <c:pt idx="31">
                  <c:v>8.89</c:v>
                </c:pt>
                <c:pt idx="32">
                  <c:v>8.4</c:v>
                </c:pt>
                <c:pt idx="33">
                  <c:v>10.38</c:v>
                </c:pt>
                <c:pt idx="34">
                  <c:v>6.07</c:v>
                </c:pt>
                <c:pt idx="35">
                  <c:v>2.02</c:v>
                </c:pt>
                <c:pt idx="36">
                  <c:v>1.23</c:v>
                </c:pt>
                <c:pt idx="37">
                  <c:v>1.1000000000000001</c:v>
                </c:pt>
                <c:pt idx="38">
                  <c:v>1.1200000000000001</c:v>
                </c:pt>
                <c:pt idx="39">
                  <c:v>1.33</c:v>
                </c:pt>
                <c:pt idx="40">
                  <c:v>2.1800000000000002</c:v>
                </c:pt>
                <c:pt idx="41">
                  <c:v>3.63</c:v>
                </c:pt>
                <c:pt idx="42">
                  <c:v>4.26</c:v>
                </c:pt>
                <c:pt idx="43">
                  <c:v>11.78</c:v>
                </c:pt>
                <c:pt idx="44">
                  <c:v>12.09</c:v>
                </c:pt>
                <c:pt idx="45">
                  <c:v>10.01</c:v>
                </c:pt>
                <c:pt idx="46">
                  <c:v>17.66</c:v>
                </c:pt>
                <c:pt idx="47">
                  <c:v>6.06</c:v>
                </c:pt>
                <c:pt idx="48">
                  <c:v>2.27</c:v>
                </c:pt>
                <c:pt idx="49">
                  <c:v>1.42</c:v>
                </c:pt>
                <c:pt idx="50">
                  <c:v>1.03</c:v>
                </c:pt>
                <c:pt idx="51">
                  <c:v>1.1299999999999999</c:v>
                </c:pt>
                <c:pt idx="52">
                  <c:v>1.69</c:v>
                </c:pt>
                <c:pt idx="53">
                  <c:v>2.8</c:v>
                </c:pt>
                <c:pt idx="54">
                  <c:v>5.81</c:v>
                </c:pt>
                <c:pt idx="55">
                  <c:v>15.47</c:v>
                </c:pt>
                <c:pt idx="56">
                  <c:v>20.68</c:v>
                </c:pt>
                <c:pt idx="57">
                  <c:v>26.27</c:v>
                </c:pt>
                <c:pt idx="58">
                  <c:v>16.09</c:v>
                </c:pt>
                <c:pt idx="59">
                  <c:v>3.09</c:v>
                </c:pt>
                <c:pt idx="60">
                  <c:v>1.6</c:v>
                </c:pt>
                <c:pt idx="61">
                  <c:v>1.41</c:v>
                </c:pt>
                <c:pt idx="62">
                  <c:v>3.44</c:v>
                </c:pt>
                <c:pt idx="63">
                  <c:v>5.14</c:v>
                </c:pt>
                <c:pt idx="64">
                  <c:v>3.04</c:v>
                </c:pt>
                <c:pt idx="65">
                  <c:v>2.5099999999999998</c:v>
                </c:pt>
                <c:pt idx="66">
                  <c:v>4.34</c:v>
                </c:pt>
                <c:pt idx="67">
                  <c:v>7.17</c:v>
                </c:pt>
                <c:pt idx="68">
                  <c:v>5.52</c:v>
                </c:pt>
                <c:pt idx="69">
                  <c:v>7.17</c:v>
                </c:pt>
                <c:pt idx="70">
                  <c:v>10.86</c:v>
                </c:pt>
                <c:pt idx="71">
                  <c:v>3.29</c:v>
                </c:pt>
                <c:pt idx="72">
                  <c:v>1.69</c:v>
                </c:pt>
                <c:pt idx="73">
                  <c:v>1.02</c:v>
                </c:pt>
                <c:pt idx="74">
                  <c:v>1.41</c:v>
                </c:pt>
                <c:pt idx="75">
                  <c:v>3.05</c:v>
                </c:pt>
                <c:pt idx="76">
                  <c:v>6.72</c:v>
                </c:pt>
                <c:pt idx="77">
                  <c:v>7.76</c:v>
                </c:pt>
                <c:pt idx="78">
                  <c:v>13.27</c:v>
                </c:pt>
                <c:pt idx="79">
                  <c:v>12.33</c:v>
                </c:pt>
                <c:pt idx="80">
                  <c:v>15.38</c:v>
                </c:pt>
                <c:pt idx="81">
                  <c:v>24</c:v>
                </c:pt>
                <c:pt idx="82">
                  <c:v>20.83</c:v>
                </c:pt>
                <c:pt idx="83">
                  <c:v>5.42</c:v>
                </c:pt>
                <c:pt idx="84">
                  <c:v>2.94</c:v>
                </c:pt>
                <c:pt idx="85">
                  <c:v>1.76</c:v>
                </c:pt>
                <c:pt idx="86">
                  <c:v>2.62</c:v>
                </c:pt>
                <c:pt idx="87">
                  <c:v>2.48</c:v>
                </c:pt>
                <c:pt idx="88">
                  <c:v>2.46</c:v>
                </c:pt>
                <c:pt idx="89">
                  <c:v>3.79</c:v>
                </c:pt>
                <c:pt idx="90">
                  <c:v>7.14</c:v>
                </c:pt>
                <c:pt idx="91">
                  <c:v>11.46</c:v>
                </c:pt>
                <c:pt idx="92">
                  <c:v>14.9</c:v>
                </c:pt>
                <c:pt idx="93">
                  <c:v>21.27</c:v>
                </c:pt>
                <c:pt idx="94">
                  <c:v>11.27</c:v>
                </c:pt>
                <c:pt idx="95">
                  <c:v>4.25</c:v>
                </c:pt>
                <c:pt idx="96">
                  <c:v>2.5499999999999998</c:v>
                </c:pt>
                <c:pt idx="97">
                  <c:v>2.2000000000000002</c:v>
                </c:pt>
                <c:pt idx="98">
                  <c:v>2.09</c:v>
                </c:pt>
                <c:pt idx="99">
                  <c:v>2.37</c:v>
                </c:pt>
                <c:pt idx="100">
                  <c:v>2.76</c:v>
                </c:pt>
                <c:pt idx="101">
                  <c:v>2.75</c:v>
                </c:pt>
                <c:pt idx="102">
                  <c:v>4.5</c:v>
                </c:pt>
                <c:pt idx="103">
                  <c:v>16.21</c:v>
                </c:pt>
                <c:pt idx="104">
                  <c:v>30.38</c:v>
                </c:pt>
                <c:pt idx="105">
                  <c:v>32.89</c:v>
                </c:pt>
                <c:pt idx="106">
                  <c:v>45.71</c:v>
                </c:pt>
                <c:pt idx="107">
                  <c:v>15.32</c:v>
                </c:pt>
                <c:pt idx="108">
                  <c:v>4.76</c:v>
                </c:pt>
                <c:pt idx="109">
                  <c:v>2.71</c:v>
                </c:pt>
                <c:pt idx="110">
                  <c:v>2.37</c:v>
                </c:pt>
                <c:pt idx="111">
                  <c:v>2.15</c:v>
                </c:pt>
                <c:pt idx="112">
                  <c:v>3.81</c:v>
                </c:pt>
                <c:pt idx="113">
                  <c:v>8.36</c:v>
                </c:pt>
                <c:pt idx="114">
                  <c:v>17.64</c:v>
                </c:pt>
                <c:pt idx="115">
                  <c:v>21.95</c:v>
                </c:pt>
                <c:pt idx="116">
                  <c:v>16.86</c:v>
                </c:pt>
                <c:pt idx="117">
                  <c:v>11.87</c:v>
                </c:pt>
                <c:pt idx="118">
                  <c:v>9.98</c:v>
                </c:pt>
                <c:pt idx="119">
                  <c:v>6.41</c:v>
                </c:pt>
                <c:pt idx="120">
                  <c:v>3.09</c:v>
                </c:pt>
                <c:pt idx="121">
                  <c:v>2.1800000000000002</c:v>
                </c:pt>
                <c:pt idx="122">
                  <c:v>2.2799999999999998</c:v>
                </c:pt>
                <c:pt idx="123">
                  <c:v>2.82</c:v>
                </c:pt>
                <c:pt idx="124">
                  <c:v>5.52</c:v>
                </c:pt>
                <c:pt idx="125">
                  <c:v>6.5</c:v>
                </c:pt>
                <c:pt idx="126">
                  <c:v>11.38</c:v>
                </c:pt>
                <c:pt idx="127">
                  <c:v>28.87</c:v>
                </c:pt>
                <c:pt idx="128">
                  <c:v>35.76</c:v>
                </c:pt>
                <c:pt idx="129">
                  <c:v>44.6</c:v>
                </c:pt>
                <c:pt idx="130">
                  <c:v>26.58</c:v>
                </c:pt>
                <c:pt idx="131">
                  <c:v>5.78</c:v>
                </c:pt>
                <c:pt idx="132">
                  <c:v>2.92</c:v>
                </c:pt>
                <c:pt idx="133">
                  <c:v>2.34</c:v>
                </c:pt>
                <c:pt idx="134">
                  <c:v>3.87</c:v>
                </c:pt>
                <c:pt idx="135">
                  <c:v>10.7</c:v>
                </c:pt>
                <c:pt idx="136">
                  <c:v>16.489999999999998</c:v>
                </c:pt>
                <c:pt idx="137">
                  <c:v>18.850000000000001</c:v>
                </c:pt>
                <c:pt idx="138">
                  <c:v>17.97</c:v>
                </c:pt>
                <c:pt idx="139">
                  <c:v>14.82</c:v>
                </c:pt>
                <c:pt idx="140">
                  <c:v>19.03</c:v>
                </c:pt>
                <c:pt idx="141">
                  <c:v>20.99</c:v>
                </c:pt>
                <c:pt idx="142">
                  <c:v>14.92</c:v>
                </c:pt>
                <c:pt idx="143">
                  <c:v>10.16</c:v>
                </c:pt>
                <c:pt idx="144">
                  <c:v>4.74</c:v>
                </c:pt>
                <c:pt idx="145">
                  <c:v>5.15</c:v>
                </c:pt>
                <c:pt idx="146">
                  <c:v>7.84</c:v>
                </c:pt>
                <c:pt idx="147">
                  <c:v>5.24</c:v>
                </c:pt>
                <c:pt idx="148">
                  <c:v>4.7699999999999996</c:v>
                </c:pt>
                <c:pt idx="149">
                  <c:v>5.97</c:v>
                </c:pt>
                <c:pt idx="150">
                  <c:v>9.61</c:v>
                </c:pt>
                <c:pt idx="151">
                  <c:v>20.100000000000001</c:v>
                </c:pt>
                <c:pt idx="152">
                  <c:v>38.950000000000003</c:v>
                </c:pt>
                <c:pt idx="153">
                  <c:v>51.78</c:v>
                </c:pt>
                <c:pt idx="154">
                  <c:v>46.64</c:v>
                </c:pt>
                <c:pt idx="155">
                  <c:v>16.260000000000002</c:v>
                </c:pt>
                <c:pt idx="156">
                  <c:v>6.19</c:v>
                </c:pt>
                <c:pt idx="157">
                  <c:v>5.03</c:v>
                </c:pt>
                <c:pt idx="158">
                  <c:v>4.9400000000000004</c:v>
                </c:pt>
                <c:pt idx="159">
                  <c:v>4.22</c:v>
                </c:pt>
                <c:pt idx="160">
                  <c:v>4.79</c:v>
                </c:pt>
                <c:pt idx="161">
                  <c:v>4.8899999999999997</c:v>
                </c:pt>
                <c:pt idx="162">
                  <c:v>6.62</c:v>
                </c:pt>
                <c:pt idx="163">
                  <c:v>26.52</c:v>
                </c:pt>
                <c:pt idx="164">
                  <c:v>31.47</c:v>
                </c:pt>
                <c:pt idx="165">
                  <c:v>22.28</c:v>
                </c:pt>
                <c:pt idx="166">
                  <c:v>21.53</c:v>
                </c:pt>
                <c:pt idx="167">
                  <c:v>9.83</c:v>
                </c:pt>
                <c:pt idx="168">
                  <c:v>7.02</c:v>
                </c:pt>
                <c:pt idx="169">
                  <c:v>8.82</c:v>
                </c:pt>
                <c:pt idx="170">
                  <c:v>9.5299999999999994</c:v>
                </c:pt>
                <c:pt idx="171">
                  <c:v>11.12</c:v>
                </c:pt>
                <c:pt idx="172">
                  <c:v>14.25</c:v>
                </c:pt>
                <c:pt idx="173">
                  <c:v>18.96</c:v>
                </c:pt>
                <c:pt idx="174">
                  <c:v>21.49</c:v>
                </c:pt>
                <c:pt idx="175">
                  <c:v>22.63</c:v>
                </c:pt>
                <c:pt idx="176">
                  <c:v>31.75</c:v>
                </c:pt>
                <c:pt idx="177">
                  <c:v>25.42</c:v>
                </c:pt>
                <c:pt idx="178">
                  <c:v>30.74</c:v>
                </c:pt>
                <c:pt idx="179">
                  <c:v>18.079999999999998</c:v>
                </c:pt>
                <c:pt idx="180">
                  <c:v>10.39</c:v>
                </c:pt>
                <c:pt idx="181">
                  <c:v>10.4</c:v>
                </c:pt>
                <c:pt idx="182">
                  <c:v>7.54</c:v>
                </c:pt>
                <c:pt idx="183">
                  <c:v>4.53</c:v>
                </c:pt>
                <c:pt idx="184">
                  <c:v>4.84</c:v>
                </c:pt>
                <c:pt idx="185">
                  <c:v>5.67</c:v>
                </c:pt>
                <c:pt idx="186">
                  <c:v>9.7100000000000009</c:v>
                </c:pt>
                <c:pt idx="187">
                  <c:v>28.91</c:v>
                </c:pt>
                <c:pt idx="188">
                  <c:v>38.74</c:v>
                </c:pt>
                <c:pt idx="189">
                  <c:v>33.14</c:v>
                </c:pt>
                <c:pt idx="190">
                  <c:v>24.65</c:v>
                </c:pt>
                <c:pt idx="191">
                  <c:v>14.19</c:v>
                </c:pt>
                <c:pt idx="192">
                  <c:v>5.28</c:v>
                </c:pt>
                <c:pt idx="193">
                  <c:v>4.22</c:v>
                </c:pt>
                <c:pt idx="194">
                  <c:v>4.68</c:v>
                </c:pt>
                <c:pt idx="195">
                  <c:v>4.4800000000000004</c:v>
                </c:pt>
                <c:pt idx="196">
                  <c:v>4.1399999999999997</c:v>
                </c:pt>
                <c:pt idx="197">
                  <c:v>6.35</c:v>
                </c:pt>
                <c:pt idx="198">
                  <c:v>7.39</c:v>
                </c:pt>
                <c:pt idx="199">
                  <c:v>12.35</c:v>
                </c:pt>
                <c:pt idx="200">
                  <c:v>24.08</c:v>
                </c:pt>
                <c:pt idx="201">
                  <c:v>24.99</c:v>
                </c:pt>
              </c:numCache>
            </c:numRef>
          </c:val>
        </c:ser>
        <c:ser>
          <c:idx val="1"/>
          <c:order val="1"/>
          <c:tx>
            <c:v>Valores Estimados</c:v>
          </c:tx>
          <c:spPr>
            <a:ln w="9525"/>
          </c:spPr>
          <c:cat>
            <c:numRef>
              <c:f>SES!$A$4:$A$209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SES!$C$4:$C$209</c:f>
              <c:numCache>
                <c:formatCode>0.00</c:formatCode>
                <c:ptCount val="206"/>
                <c:pt idx="0">
                  <c:v>0</c:v>
                </c:pt>
                <c:pt idx="1">
                  <c:v>1.68</c:v>
                </c:pt>
                <c:pt idx="2">
                  <c:v>1.6498257668672727</c:v>
                </c:pt>
                <c:pt idx="3">
                  <c:v>1.6259487851187935</c:v>
                </c:pt>
                <c:pt idx="4">
                  <c:v>1.6010582623046379</c:v>
                </c:pt>
                <c:pt idx="5">
                  <c:v>1.6317945997661809</c:v>
                </c:pt>
                <c:pt idx="6">
                  <c:v>1.6668850578549363</c:v>
                </c:pt>
                <c:pt idx="7">
                  <c:v>1.8518980503563913</c:v>
                </c:pt>
                <c:pt idx="8">
                  <c:v>2.5941905942804708</c:v>
                </c:pt>
                <c:pt idx="9">
                  <c:v>3.3979447480279679</c:v>
                </c:pt>
                <c:pt idx="10">
                  <c:v>4.0021872398147593</c:v>
                </c:pt>
                <c:pt idx="11">
                  <c:v>4.896590029803555</c:v>
                </c:pt>
                <c:pt idx="12">
                  <c:v>4.8603438590091832</c:v>
                </c:pt>
                <c:pt idx="13">
                  <c:v>4.6685901366410034</c:v>
                </c:pt>
                <c:pt idx="14">
                  <c:v>4.4555732433612825</c:v>
                </c:pt>
                <c:pt idx="15">
                  <c:v>4.2804637924165521</c:v>
                </c:pt>
                <c:pt idx="16">
                  <c:v>4.2251152096305056</c:v>
                </c:pt>
                <c:pt idx="17">
                  <c:v>4.1260987647423901</c:v>
                </c:pt>
                <c:pt idx="18">
                  <c:v>4.0817112881964155</c:v>
                </c:pt>
                <c:pt idx="19">
                  <c:v>4.2657922595920299</c:v>
                </c:pt>
                <c:pt idx="20">
                  <c:v>4.5979733351770973</c:v>
                </c:pt>
                <c:pt idx="21">
                  <c:v>5.3801162794020465</c:v>
                </c:pt>
                <c:pt idx="22">
                  <c:v>5.5705838163820003</c:v>
                </c:pt>
                <c:pt idx="23">
                  <c:v>5.9213225761090857</c:v>
                </c:pt>
                <c:pt idx="24">
                  <c:v>5.7841981262149256</c:v>
                </c:pt>
                <c:pt idx="25">
                  <c:v>5.5676855486821921</c:v>
                </c:pt>
                <c:pt idx="26">
                  <c:v>5.3270658067973846</c:v>
                </c:pt>
                <c:pt idx="27">
                  <c:v>5.068254757886792</c:v>
                </c:pt>
                <c:pt idx="28">
                  <c:v>4.8219415650995128</c:v>
                </c:pt>
                <c:pt idx="29">
                  <c:v>4.6269442568715755</c:v>
                </c:pt>
                <c:pt idx="30">
                  <c:v>4.4869518919123434</c:v>
                </c:pt>
                <c:pt idx="31">
                  <c:v>4.5236040367894947</c:v>
                </c:pt>
                <c:pt idx="32">
                  <c:v>4.7980887237555638</c:v>
                </c:pt>
                <c:pt idx="33">
                  <c:v>5.0245156207822284</c:v>
                </c:pt>
                <c:pt idx="34">
                  <c:v>5.3611773586930536</c:v>
                </c:pt>
                <c:pt idx="35">
                  <c:v>5.4057360662525351</c:v>
                </c:pt>
                <c:pt idx="36">
                  <c:v>5.192898588358811</c:v>
                </c:pt>
                <c:pt idx="37">
                  <c:v>4.9437789510952799</c:v>
                </c:pt>
                <c:pt idx="38">
                  <c:v>4.7021475298848232</c:v>
                </c:pt>
                <c:pt idx="39">
                  <c:v>4.4769630409628061</c:v>
                </c:pt>
                <c:pt idx="40">
                  <c:v>4.279135548341789</c:v>
                </c:pt>
                <c:pt idx="41">
                  <c:v>4.1471776203983293</c:v>
                </c:pt>
                <c:pt idx="42">
                  <c:v>4.1146662910463947</c:v>
                </c:pt>
                <c:pt idx="43">
                  <c:v>4.1238024019130819</c:v>
                </c:pt>
                <c:pt idx="44">
                  <c:v>4.6050938419857932</c:v>
                </c:pt>
                <c:pt idx="45">
                  <c:v>5.0756173907118498</c:v>
                </c:pt>
                <c:pt idx="46">
                  <c:v>5.3858074140842165</c:v>
                </c:pt>
                <c:pt idx="47">
                  <c:v>6.1573998070079998</c:v>
                </c:pt>
                <c:pt idx="48">
                  <c:v>6.1512769643335368</c:v>
                </c:pt>
                <c:pt idx="49">
                  <c:v>5.9072883060533607</c:v>
                </c:pt>
                <c:pt idx="50">
                  <c:v>5.6252039654687458</c:v>
                </c:pt>
                <c:pt idx="51">
                  <c:v>5.3363357243302314</c:v>
                </c:pt>
                <c:pt idx="52">
                  <c:v>5.0719129018709399</c:v>
                </c:pt>
                <c:pt idx="53">
                  <c:v>4.8593157595050398</c:v>
                </c:pt>
                <c:pt idx="54">
                  <c:v>4.7298610223775306</c:v>
                </c:pt>
                <c:pt idx="55">
                  <c:v>4.7977617834744599</c:v>
                </c:pt>
                <c:pt idx="56">
                  <c:v>5.4686505417941342</c:v>
                </c:pt>
                <c:pt idx="57">
                  <c:v>6.4248813851593196</c:v>
                </c:pt>
                <c:pt idx="58">
                  <c:v>7.6724047927235466</c:v>
                </c:pt>
                <c:pt idx="59">
                  <c:v>8.201559959809563</c:v>
                </c:pt>
                <c:pt idx="60">
                  <c:v>7.880232039186212</c:v>
                </c:pt>
                <c:pt idx="61">
                  <c:v>7.4854379023569857</c:v>
                </c:pt>
                <c:pt idx="62">
                  <c:v>7.1035177364213036</c:v>
                </c:pt>
                <c:pt idx="63">
                  <c:v>6.8732180733699328</c:v>
                </c:pt>
                <c:pt idx="64">
                  <c:v>6.7642628104205142</c:v>
                </c:pt>
                <c:pt idx="65">
                  <c:v>6.5301445306513992</c:v>
                </c:pt>
                <c:pt idx="66">
                  <c:v>6.2774262425365368</c:v>
                </c:pt>
                <c:pt idx="67">
                  <c:v>6.1556338443703673</c:v>
                </c:pt>
                <c:pt idx="68">
                  <c:v>6.2193999294993603</c:v>
                </c:pt>
                <c:pt idx="69">
                  <c:v>6.175433561737429</c:v>
                </c:pt>
                <c:pt idx="70">
                  <c:v>6.2379549775168472</c:v>
                </c:pt>
                <c:pt idx="71">
                  <c:v>6.5285105276384474</c:v>
                </c:pt>
                <c:pt idx="72">
                  <c:v>6.3249280866722923</c:v>
                </c:pt>
                <c:pt idx="73">
                  <c:v>6.0335626686708856</c:v>
                </c:pt>
                <c:pt idx="74">
                  <c:v>5.718395150358357</c:v>
                </c:pt>
                <c:pt idx="75">
                  <c:v>5.4475565676608051</c:v>
                </c:pt>
                <c:pt idx="76">
                  <c:v>5.2968390034493495</c:v>
                </c:pt>
                <c:pt idx="77">
                  <c:v>5.386303152814607</c:v>
                </c:pt>
                <c:pt idx="78">
                  <c:v>5.5355208237591729</c:v>
                </c:pt>
                <c:pt idx="79">
                  <c:v>6.021733277559413</c:v>
                </c:pt>
                <c:pt idx="80">
                  <c:v>6.4182897582809701</c:v>
                </c:pt>
                <c:pt idx="81">
                  <c:v>6.9816496209925951</c:v>
                </c:pt>
                <c:pt idx="82">
                  <c:v>8.0514739373896944</c:v>
                </c:pt>
                <c:pt idx="83">
                  <c:v>8.8547702384435176</c:v>
                </c:pt>
                <c:pt idx="84">
                  <c:v>8.6388503260848744</c:v>
                </c:pt>
                <c:pt idx="85">
                  <c:v>8.2806035795686164</c:v>
                </c:pt>
                <c:pt idx="86">
                  <c:v>7.8706989700352841</c:v>
                </c:pt>
                <c:pt idx="87">
                  <c:v>7.540624355802751</c:v>
                </c:pt>
                <c:pt idx="88">
                  <c:v>7.2224983993253549</c:v>
                </c:pt>
                <c:pt idx="89">
                  <c:v>6.9231135305847635</c:v>
                </c:pt>
                <c:pt idx="90">
                  <c:v>6.7261566595364988</c:v>
                </c:pt>
                <c:pt idx="91">
                  <c:v>6.7521720875272742</c:v>
                </c:pt>
                <c:pt idx="92">
                  <c:v>7.0481202062350095</c:v>
                </c:pt>
                <c:pt idx="93">
                  <c:v>7.5417128133750415</c:v>
                </c:pt>
                <c:pt idx="94">
                  <c:v>8.404713934379739</c:v>
                </c:pt>
                <c:pt idx="95">
                  <c:v>8.5848343713296984</c:v>
                </c:pt>
                <c:pt idx="96">
                  <c:v>8.3123337402624866</c:v>
                </c:pt>
                <c:pt idx="97">
                  <c:v>7.950096236789026</c:v>
                </c:pt>
                <c:pt idx="98">
                  <c:v>7.5886280193213382</c:v>
                </c:pt>
                <c:pt idx="99">
                  <c:v>7.2429678448106118</c:v>
                </c:pt>
                <c:pt idx="100">
                  <c:v>6.9366385368989461</c:v>
                </c:pt>
                <c:pt idx="101">
                  <c:v>6.6740825683082745</c:v>
                </c:pt>
                <c:pt idx="102">
                  <c:v>6.4274030219578462</c:v>
                </c:pt>
                <c:pt idx="103">
                  <c:v>6.3062407133635139</c:v>
                </c:pt>
                <c:pt idx="104">
                  <c:v>6.9288205917080603</c:v>
                </c:pt>
                <c:pt idx="105">
                  <c:v>8.4030317473397584</c:v>
                </c:pt>
                <c:pt idx="106">
                  <c:v>9.942355682276137</c:v>
                </c:pt>
                <c:pt idx="107">
                  <c:v>12.190816595300031</c:v>
                </c:pt>
                <c:pt idx="108">
                  <c:v>12.387526406901028</c:v>
                </c:pt>
                <c:pt idx="109">
                  <c:v>11.908037323509641</c:v>
                </c:pt>
                <c:pt idx="110">
                  <c:v>11.329821234836501</c:v>
                </c:pt>
                <c:pt idx="111">
                  <c:v>10.766580120737506</c:v>
                </c:pt>
                <c:pt idx="112">
                  <c:v>10.224916167883428</c:v>
                </c:pt>
                <c:pt idx="113">
                  <c:v>9.8216553845988113</c:v>
                </c:pt>
                <c:pt idx="114">
                  <c:v>9.7297713630684122</c:v>
                </c:pt>
                <c:pt idx="115">
                  <c:v>10.22703195270164</c:v>
                </c:pt>
                <c:pt idx="116">
                  <c:v>10.963972725340586</c:v>
                </c:pt>
                <c:pt idx="117">
                  <c:v>11.33461460355411</c:v>
                </c:pt>
                <c:pt idx="118">
                  <c:v>11.368270528071227</c:v>
                </c:pt>
                <c:pt idx="119">
                  <c:v>11.28099969772682</c:v>
                </c:pt>
                <c:pt idx="120">
                  <c:v>10.974794113417126</c:v>
                </c:pt>
                <c:pt idx="121">
                  <c:v>10.479132413871699</c:v>
                </c:pt>
                <c:pt idx="122">
                  <c:v>9.9574241716726597</c:v>
                </c:pt>
                <c:pt idx="123">
                  <c:v>9.4747983658083115</c:v>
                </c:pt>
                <c:pt idx="124">
                  <c:v>9.0564578713474937</c:v>
                </c:pt>
                <c:pt idx="125">
                  <c:v>8.8341455707764354</c:v>
                </c:pt>
                <c:pt idx="126">
                  <c:v>8.6874142111549126</c:v>
                </c:pt>
                <c:pt idx="127">
                  <c:v>8.8566781930767444</c:v>
                </c:pt>
                <c:pt idx="128">
                  <c:v>10.114775355498406</c:v>
                </c:pt>
                <c:pt idx="129">
                  <c:v>11.726910745424144</c:v>
                </c:pt>
                <c:pt idx="130">
                  <c:v>13.793411284925236</c:v>
                </c:pt>
                <c:pt idx="131">
                  <c:v>14.597214428385582</c:v>
                </c:pt>
                <c:pt idx="132">
                  <c:v>14.042938003920263</c:v>
                </c:pt>
                <c:pt idx="133">
                  <c:v>13.343716911313674</c:v>
                </c:pt>
                <c:pt idx="134">
                  <c:v>12.651990412545938</c:v>
                </c:pt>
                <c:pt idx="135">
                  <c:v>12.099928274884402</c:v>
                </c:pt>
                <c:pt idx="136">
                  <c:v>12.011924603768861</c:v>
                </c:pt>
                <c:pt idx="137">
                  <c:v>12.293429793335129</c:v>
                </c:pt>
                <c:pt idx="138">
                  <c:v>12.705595372433045</c:v>
                </c:pt>
                <c:pt idx="139">
                  <c:v>13.036531565218906</c:v>
                </c:pt>
                <c:pt idx="140">
                  <c:v>13.148645715918791</c:v>
                </c:pt>
                <c:pt idx="141">
                  <c:v>13.518365206135522</c:v>
                </c:pt>
                <c:pt idx="142">
                  <c:v>13.988054477286903</c:v>
                </c:pt>
                <c:pt idx="143">
                  <c:v>14.046639355348042</c:v>
                </c:pt>
                <c:pt idx="144">
                  <c:v>13.802313601158239</c:v>
                </c:pt>
                <c:pt idx="145">
                  <c:v>13.2326295109015</c:v>
                </c:pt>
                <c:pt idx="146">
                  <c:v>12.724531287594409</c:v>
                </c:pt>
                <c:pt idx="147">
                  <c:v>12.417475067144462</c:v>
                </c:pt>
                <c:pt idx="148">
                  <c:v>11.966277554685389</c:v>
                </c:pt>
                <c:pt idx="149">
                  <c:v>11.513898061721035</c:v>
                </c:pt>
                <c:pt idx="150">
                  <c:v>11.165392077182606</c:v>
                </c:pt>
                <c:pt idx="151">
                  <c:v>11.067615487287387</c:v>
                </c:pt>
                <c:pt idx="152">
                  <c:v>11.635418145685357</c:v>
                </c:pt>
                <c:pt idx="153">
                  <c:v>13.352494314008384</c:v>
                </c:pt>
                <c:pt idx="154">
                  <c:v>15.76816205417154</c:v>
                </c:pt>
                <c:pt idx="155">
                  <c:v>17.708857961282384</c:v>
                </c:pt>
                <c:pt idx="156">
                  <c:v>17.617778423990835</c:v>
                </c:pt>
                <c:pt idx="157">
                  <c:v>16.899394152418648</c:v>
                </c:pt>
                <c:pt idx="158">
                  <c:v>16.153248597628416</c:v>
                </c:pt>
                <c:pt idx="159">
                  <c:v>15.448350311461608</c:v>
                </c:pt>
                <c:pt idx="160">
                  <c:v>14.742502686474163</c:v>
                </c:pt>
                <c:pt idx="161">
                  <c:v>14.116858652482982</c:v>
                </c:pt>
                <c:pt idx="162">
                  <c:v>13.536830769018932</c:v>
                </c:pt>
                <c:pt idx="163">
                  <c:v>13.102018135343934</c:v>
                </c:pt>
                <c:pt idx="164">
                  <c:v>13.945512537333183</c:v>
                </c:pt>
                <c:pt idx="165">
                  <c:v>15.047154141979153</c:v>
                </c:pt>
                <c:pt idx="166">
                  <c:v>15.501832427672907</c:v>
                </c:pt>
                <c:pt idx="167">
                  <c:v>15.880781039528207</c:v>
                </c:pt>
                <c:pt idx="168">
                  <c:v>15.500410877607768</c:v>
                </c:pt>
                <c:pt idx="169">
                  <c:v>14.967306929936406</c:v>
                </c:pt>
                <c:pt idx="170">
                  <c:v>14.580868862348215</c:v>
                </c:pt>
                <c:pt idx="171">
                  <c:v>14.263356165316281</c:v>
                </c:pt>
                <c:pt idx="172">
                  <c:v>14.065755411667428</c:v>
                </c:pt>
                <c:pt idx="173">
                  <c:v>14.077337576587825</c:v>
                </c:pt>
                <c:pt idx="174">
                  <c:v>14.384276314655422</c:v>
                </c:pt>
                <c:pt idx="175">
                  <c:v>14.830963321026941</c:v>
                </c:pt>
                <c:pt idx="176">
                  <c:v>15.321234052197823</c:v>
                </c:pt>
                <c:pt idx="177">
                  <c:v>16.353995330931145</c:v>
                </c:pt>
                <c:pt idx="178">
                  <c:v>16.923911452737141</c:v>
                </c:pt>
                <c:pt idx="179">
                  <c:v>17.792432029419459</c:v>
                </c:pt>
                <c:pt idx="180">
                  <c:v>17.810509410639877</c:v>
                </c:pt>
                <c:pt idx="181">
                  <c:v>17.344034033722703</c:v>
                </c:pt>
                <c:pt idx="182">
                  <c:v>16.907511321607824</c:v>
                </c:pt>
                <c:pt idx="183">
                  <c:v>16.318641591416871</c:v>
                </c:pt>
                <c:pt idx="184">
                  <c:v>15.577572383713582</c:v>
                </c:pt>
                <c:pt idx="185">
                  <c:v>14.902576524576689</c:v>
                </c:pt>
                <c:pt idx="186">
                  <c:v>14.322189198601018</c:v>
                </c:pt>
                <c:pt idx="187">
                  <c:v>14.032253214995114</c:v>
                </c:pt>
                <c:pt idx="188">
                  <c:v>14.967512798287659</c:v>
                </c:pt>
                <c:pt idx="189">
                  <c:v>16.46192232114025</c:v>
                </c:pt>
                <c:pt idx="190">
                  <c:v>17.510356079656187</c:v>
                </c:pt>
                <c:pt idx="191">
                  <c:v>17.959175413275172</c:v>
                </c:pt>
                <c:pt idx="192">
                  <c:v>17.722233793195361</c:v>
                </c:pt>
                <c:pt idx="193">
                  <c:v>16.940077828262499</c:v>
                </c:pt>
                <c:pt idx="194">
                  <c:v>16.140455757728272</c:v>
                </c:pt>
                <c:pt idx="195">
                  <c:v>15.420017291392854</c:v>
                </c:pt>
                <c:pt idx="196">
                  <c:v>14.732295140920861</c:v>
                </c:pt>
                <c:pt idx="197">
                  <c:v>14.066431843019194</c:v>
                </c:pt>
                <c:pt idx="198">
                  <c:v>13.581353898469064</c:v>
                </c:pt>
                <c:pt idx="199">
                  <c:v>13.192146906928178</c:v>
                </c:pt>
                <c:pt idx="200">
                  <c:v>13.139207037966395</c:v>
                </c:pt>
                <c:pt idx="201">
                  <c:v>13.826977949410779</c:v>
                </c:pt>
                <c:pt idx="202">
                  <c:v>14.528718844869642</c:v>
                </c:pt>
              </c:numCache>
            </c:numRef>
          </c:val>
        </c:ser>
        <c:marker val="1"/>
        <c:axId val="121115392"/>
        <c:axId val="121116928"/>
      </c:lineChart>
      <c:dateAx>
        <c:axId val="121115392"/>
        <c:scaling>
          <c:orientation val="minMax"/>
        </c:scaling>
        <c:axPos val="b"/>
        <c:numFmt formatCode="mmm/yy" sourceLinked="1"/>
        <c:tickLblPos val="nextTo"/>
        <c:crossAx val="121116928"/>
        <c:crosses val="autoZero"/>
        <c:auto val="1"/>
        <c:lblOffset val="100"/>
        <c:baseTimeUnit val="months"/>
      </c:dateAx>
      <c:valAx>
        <c:axId val="121116928"/>
        <c:scaling>
          <c:orientation val="minMax"/>
        </c:scaling>
        <c:axPos val="l"/>
        <c:majorGridlines/>
        <c:numFmt formatCode="General" sourceLinked="1"/>
        <c:tickLblPos val="nextTo"/>
        <c:crossAx val="12111539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511811024" r="0.511811024" t="0.78740157499999996" header="0.31496062000000064" footer="0.3149606200000006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>
        <c:manualLayout>
          <c:layoutTarget val="inner"/>
          <c:xMode val="edge"/>
          <c:yMode val="edge"/>
          <c:x val="0.23608945576017887"/>
          <c:y val="1.9353483067323887E-2"/>
          <c:w val="0.76339837685578615"/>
          <c:h val="0.95746161681877506"/>
        </c:manualLayout>
      </c:layout>
      <c:lineChart>
        <c:grouping val="standard"/>
        <c:ser>
          <c:idx val="0"/>
          <c:order val="0"/>
          <c:tx>
            <c:v>Valores Reais</c:v>
          </c:tx>
          <c:spPr>
            <a:ln w="9525"/>
          </c:spPr>
          <c:cat>
            <c:numRef>
              <c:f>MMD!$A$4:$A$209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MMD!$C$4:$C$205</c:f>
              <c:numCache>
                <c:formatCode>General</c:formatCode>
                <c:ptCount val="202"/>
                <c:pt idx="0">
                  <c:v>1.68</c:v>
                </c:pt>
                <c:pt idx="1">
                  <c:v>1.2</c:v>
                </c:pt>
                <c:pt idx="2">
                  <c:v>1.27</c:v>
                </c:pt>
                <c:pt idx="3">
                  <c:v>1.23</c:v>
                </c:pt>
                <c:pt idx="4">
                  <c:v>2.09</c:v>
                </c:pt>
                <c:pt idx="5">
                  <c:v>2.19</c:v>
                </c:pt>
                <c:pt idx="6">
                  <c:v>4.6100000000000003</c:v>
                </c:pt>
                <c:pt idx="7">
                  <c:v>13.66</c:v>
                </c:pt>
                <c:pt idx="8">
                  <c:v>15.38</c:v>
                </c:pt>
                <c:pt idx="9">
                  <c:v>13.01</c:v>
                </c:pt>
                <c:pt idx="10">
                  <c:v>18.23</c:v>
                </c:pt>
                <c:pt idx="11">
                  <c:v>4.32</c:v>
                </c:pt>
                <c:pt idx="12">
                  <c:v>1.81</c:v>
                </c:pt>
                <c:pt idx="13">
                  <c:v>1.28</c:v>
                </c:pt>
                <c:pt idx="14">
                  <c:v>1.67</c:v>
                </c:pt>
                <c:pt idx="15">
                  <c:v>3.4</c:v>
                </c:pt>
                <c:pt idx="16">
                  <c:v>2.65</c:v>
                </c:pt>
                <c:pt idx="17">
                  <c:v>3.42</c:v>
                </c:pt>
                <c:pt idx="18">
                  <c:v>7.01</c:v>
                </c:pt>
                <c:pt idx="19">
                  <c:v>9.5500000000000007</c:v>
                </c:pt>
                <c:pt idx="20">
                  <c:v>17.04</c:v>
                </c:pt>
                <c:pt idx="21">
                  <c:v>8.41</c:v>
                </c:pt>
                <c:pt idx="22">
                  <c:v>11.15</c:v>
                </c:pt>
                <c:pt idx="23">
                  <c:v>3.74</c:v>
                </c:pt>
                <c:pt idx="24">
                  <c:v>2.34</c:v>
                </c:pt>
                <c:pt idx="25">
                  <c:v>1.74</c:v>
                </c:pt>
                <c:pt idx="26">
                  <c:v>1.21</c:v>
                </c:pt>
                <c:pt idx="27">
                  <c:v>1.1499999999999999</c:v>
                </c:pt>
                <c:pt idx="28">
                  <c:v>1.72</c:v>
                </c:pt>
                <c:pt idx="29">
                  <c:v>2.4</c:v>
                </c:pt>
                <c:pt idx="30">
                  <c:v>5.07</c:v>
                </c:pt>
                <c:pt idx="31">
                  <c:v>8.89</c:v>
                </c:pt>
                <c:pt idx="32">
                  <c:v>8.4</c:v>
                </c:pt>
                <c:pt idx="33">
                  <c:v>10.38</c:v>
                </c:pt>
                <c:pt idx="34">
                  <c:v>6.07</c:v>
                </c:pt>
                <c:pt idx="35">
                  <c:v>2.02</c:v>
                </c:pt>
                <c:pt idx="36">
                  <c:v>1.23</c:v>
                </c:pt>
                <c:pt idx="37">
                  <c:v>1.1000000000000001</c:v>
                </c:pt>
                <c:pt idx="38">
                  <c:v>1.1200000000000001</c:v>
                </c:pt>
                <c:pt idx="39">
                  <c:v>1.33</c:v>
                </c:pt>
                <c:pt idx="40">
                  <c:v>2.1800000000000002</c:v>
                </c:pt>
                <c:pt idx="41">
                  <c:v>3.63</c:v>
                </c:pt>
                <c:pt idx="42">
                  <c:v>4.26</c:v>
                </c:pt>
                <c:pt idx="43">
                  <c:v>11.78</c:v>
                </c:pt>
                <c:pt idx="44">
                  <c:v>12.09</c:v>
                </c:pt>
                <c:pt idx="45">
                  <c:v>10.01</c:v>
                </c:pt>
                <c:pt idx="46">
                  <c:v>17.66</c:v>
                </c:pt>
                <c:pt idx="47">
                  <c:v>6.06</c:v>
                </c:pt>
                <c:pt idx="48">
                  <c:v>2.27</c:v>
                </c:pt>
                <c:pt idx="49">
                  <c:v>1.42</c:v>
                </c:pt>
                <c:pt idx="50">
                  <c:v>1.03</c:v>
                </c:pt>
                <c:pt idx="51">
                  <c:v>1.1299999999999999</c:v>
                </c:pt>
                <c:pt idx="52">
                  <c:v>1.69</c:v>
                </c:pt>
                <c:pt idx="53">
                  <c:v>2.8</c:v>
                </c:pt>
                <c:pt idx="54">
                  <c:v>5.81</c:v>
                </c:pt>
                <c:pt idx="55">
                  <c:v>15.47</c:v>
                </c:pt>
                <c:pt idx="56">
                  <c:v>20.68</c:v>
                </c:pt>
                <c:pt idx="57">
                  <c:v>26.27</c:v>
                </c:pt>
                <c:pt idx="58">
                  <c:v>16.09</c:v>
                </c:pt>
                <c:pt idx="59">
                  <c:v>3.09</c:v>
                </c:pt>
                <c:pt idx="60">
                  <c:v>1.6</c:v>
                </c:pt>
                <c:pt idx="61">
                  <c:v>1.41</c:v>
                </c:pt>
                <c:pt idx="62">
                  <c:v>3.44</c:v>
                </c:pt>
                <c:pt idx="63">
                  <c:v>5.14</c:v>
                </c:pt>
                <c:pt idx="64">
                  <c:v>3.04</c:v>
                </c:pt>
                <c:pt idx="65">
                  <c:v>2.5099999999999998</c:v>
                </c:pt>
                <c:pt idx="66">
                  <c:v>4.34</c:v>
                </c:pt>
                <c:pt idx="67">
                  <c:v>7.17</c:v>
                </c:pt>
                <c:pt idx="68">
                  <c:v>5.52</c:v>
                </c:pt>
                <c:pt idx="69">
                  <c:v>7.17</c:v>
                </c:pt>
                <c:pt idx="70">
                  <c:v>10.86</c:v>
                </c:pt>
                <c:pt idx="71">
                  <c:v>3.29</c:v>
                </c:pt>
                <c:pt idx="72">
                  <c:v>1.69</c:v>
                </c:pt>
                <c:pt idx="73">
                  <c:v>1.02</c:v>
                </c:pt>
                <c:pt idx="74">
                  <c:v>1.41</c:v>
                </c:pt>
                <c:pt idx="75">
                  <c:v>3.05</c:v>
                </c:pt>
                <c:pt idx="76">
                  <c:v>6.72</c:v>
                </c:pt>
                <c:pt idx="77">
                  <c:v>7.76</c:v>
                </c:pt>
                <c:pt idx="78">
                  <c:v>13.27</c:v>
                </c:pt>
                <c:pt idx="79">
                  <c:v>12.33</c:v>
                </c:pt>
                <c:pt idx="80">
                  <c:v>15.38</c:v>
                </c:pt>
                <c:pt idx="81">
                  <c:v>24</c:v>
                </c:pt>
                <c:pt idx="82">
                  <c:v>20.83</c:v>
                </c:pt>
                <c:pt idx="83">
                  <c:v>5.42</c:v>
                </c:pt>
                <c:pt idx="84">
                  <c:v>2.94</c:v>
                </c:pt>
                <c:pt idx="85">
                  <c:v>1.76</c:v>
                </c:pt>
                <c:pt idx="86">
                  <c:v>2.62</c:v>
                </c:pt>
                <c:pt idx="87">
                  <c:v>2.48</c:v>
                </c:pt>
                <c:pt idx="88">
                  <c:v>2.46</c:v>
                </c:pt>
                <c:pt idx="89">
                  <c:v>3.79</c:v>
                </c:pt>
                <c:pt idx="90">
                  <c:v>7.14</c:v>
                </c:pt>
                <c:pt idx="91">
                  <c:v>11.46</c:v>
                </c:pt>
                <c:pt idx="92">
                  <c:v>14.9</c:v>
                </c:pt>
                <c:pt idx="93">
                  <c:v>21.27</c:v>
                </c:pt>
                <c:pt idx="94">
                  <c:v>11.27</c:v>
                </c:pt>
                <c:pt idx="95">
                  <c:v>4.25</c:v>
                </c:pt>
                <c:pt idx="96">
                  <c:v>2.5499999999999998</c:v>
                </c:pt>
                <c:pt idx="97">
                  <c:v>2.2000000000000002</c:v>
                </c:pt>
                <c:pt idx="98">
                  <c:v>2.09</c:v>
                </c:pt>
                <c:pt idx="99">
                  <c:v>2.37</c:v>
                </c:pt>
                <c:pt idx="100">
                  <c:v>2.76</c:v>
                </c:pt>
                <c:pt idx="101">
                  <c:v>2.75</c:v>
                </c:pt>
                <c:pt idx="102">
                  <c:v>4.5</c:v>
                </c:pt>
                <c:pt idx="103">
                  <c:v>16.21</c:v>
                </c:pt>
                <c:pt idx="104">
                  <c:v>30.38</c:v>
                </c:pt>
                <c:pt idx="105">
                  <c:v>32.89</c:v>
                </c:pt>
                <c:pt idx="106">
                  <c:v>45.71</c:v>
                </c:pt>
                <c:pt idx="107">
                  <c:v>15.32</c:v>
                </c:pt>
                <c:pt idx="108">
                  <c:v>4.76</c:v>
                </c:pt>
                <c:pt idx="109">
                  <c:v>2.71</c:v>
                </c:pt>
                <c:pt idx="110">
                  <c:v>2.37</c:v>
                </c:pt>
                <c:pt idx="111">
                  <c:v>2.15</c:v>
                </c:pt>
                <c:pt idx="112">
                  <c:v>3.81</c:v>
                </c:pt>
                <c:pt idx="113">
                  <c:v>8.36</c:v>
                </c:pt>
                <c:pt idx="114">
                  <c:v>17.64</c:v>
                </c:pt>
                <c:pt idx="115">
                  <c:v>21.95</c:v>
                </c:pt>
                <c:pt idx="116">
                  <c:v>16.86</c:v>
                </c:pt>
                <c:pt idx="117">
                  <c:v>11.87</c:v>
                </c:pt>
                <c:pt idx="118">
                  <c:v>9.98</c:v>
                </c:pt>
                <c:pt idx="119">
                  <c:v>6.41</c:v>
                </c:pt>
                <c:pt idx="120">
                  <c:v>3.09</c:v>
                </c:pt>
                <c:pt idx="121">
                  <c:v>2.1800000000000002</c:v>
                </c:pt>
                <c:pt idx="122">
                  <c:v>2.2799999999999998</c:v>
                </c:pt>
                <c:pt idx="123">
                  <c:v>2.82</c:v>
                </c:pt>
                <c:pt idx="124">
                  <c:v>5.52</c:v>
                </c:pt>
                <c:pt idx="125">
                  <c:v>6.5</c:v>
                </c:pt>
                <c:pt idx="126">
                  <c:v>11.38</c:v>
                </c:pt>
                <c:pt idx="127">
                  <c:v>28.87</c:v>
                </c:pt>
                <c:pt idx="128">
                  <c:v>35.76</c:v>
                </c:pt>
                <c:pt idx="129">
                  <c:v>44.6</c:v>
                </c:pt>
                <c:pt idx="130">
                  <c:v>26.58</c:v>
                </c:pt>
                <c:pt idx="131">
                  <c:v>5.78</c:v>
                </c:pt>
                <c:pt idx="132">
                  <c:v>2.92</c:v>
                </c:pt>
                <c:pt idx="133">
                  <c:v>2.34</c:v>
                </c:pt>
                <c:pt idx="134">
                  <c:v>3.87</c:v>
                </c:pt>
                <c:pt idx="135">
                  <c:v>10.7</c:v>
                </c:pt>
                <c:pt idx="136">
                  <c:v>16.489999999999998</c:v>
                </c:pt>
                <c:pt idx="137">
                  <c:v>18.850000000000001</c:v>
                </c:pt>
                <c:pt idx="138">
                  <c:v>17.97</c:v>
                </c:pt>
                <c:pt idx="139">
                  <c:v>14.82</c:v>
                </c:pt>
                <c:pt idx="140">
                  <c:v>19.03</c:v>
                </c:pt>
                <c:pt idx="141">
                  <c:v>20.99</c:v>
                </c:pt>
                <c:pt idx="142">
                  <c:v>14.92</c:v>
                </c:pt>
                <c:pt idx="143">
                  <c:v>10.16</c:v>
                </c:pt>
                <c:pt idx="144">
                  <c:v>4.74</c:v>
                </c:pt>
                <c:pt idx="145">
                  <c:v>5.15</c:v>
                </c:pt>
                <c:pt idx="146">
                  <c:v>7.84</c:v>
                </c:pt>
                <c:pt idx="147">
                  <c:v>5.24</c:v>
                </c:pt>
                <c:pt idx="148">
                  <c:v>4.7699999999999996</c:v>
                </c:pt>
                <c:pt idx="149">
                  <c:v>5.97</c:v>
                </c:pt>
                <c:pt idx="150">
                  <c:v>9.61</c:v>
                </c:pt>
                <c:pt idx="151">
                  <c:v>20.100000000000001</c:v>
                </c:pt>
                <c:pt idx="152">
                  <c:v>38.950000000000003</c:v>
                </c:pt>
                <c:pt idx="153">
                  <c:v>51.78</c:v>
                </c:pt>
                <c:pt idx="154">
                  <c:v>46.64</c:v>
                </c:pt>
                <c:pt idx="155">
                  <c:v>16.260000000000002</c:v>
                </c:pt>
                <c:pt idx="156">
                  <c:v>6.19</c:v>
                </c:pt>
                <c:pt idx="157">
                  <c:v>5.03</c:v>
                </c:pt>
                <c:pt idx="158">
                  <c:v>4.9400000000000004</c:v>
                </c:pt>
                <c:pt idx="159">
                  <c:v>4.22</c:v>
                </c:pt>
                <c:pt idx="160">
                  <c:v>4.79</c:v>
                </c:pt>
                <c:pt idx="161">
                  <c:v>4.8899999999999997</c:v>
                </c:pt>
                <c:pt idx="162">
                  <c:v>6.62</c:v>
                </c:pt>
                <c:pt idx="163">
                  <c:v>26.52</c:v>
                </c:pt>
                <c:pt idx="164">
                  <c:v>31.47</c:v>
                </c:pt>
                <c:pt idx="165">
                  <c:v>22.28</c:v>
                </c:pt>
                <c:pt idx="166">
                  <c:v>21.53</c:v>
                </c:pt>
                <c:pt idx="167">
                  <c:v>9.83</c:v>
                </c:pt>
                <c:pt idx="168">
                  <c:v>7.02</c:v>
                </c:pt>
                <c:pt idx="169">
                  <c:v>8.82</c:v>
                </c:pt>
                <c:pt idx="170">
                  <c:v>9.5299999999999994</c:v>
                </c:pt>
                <c:pt idx="171">
                  <c:v>11.12</c:v>
                </c:pt>
                <c:pt idx="172">
                  <c:v>14.25</c:v>
                </c:pt>
                <c:pt idx="173">
                  <c:v>18.96</c:v>
                </c:pt>
                <c:pt idx="174">
                  <c:v>21.49</c:v>
                </c:pt>
                <c:pt idx="175">
                  <c:v>22.63</c:v>
                </c:pt>
                <c:pt idx="176">
                  <c:v>31.75</c:v>
                </c:pt>
                <c:pt idx="177">
                  <c:v>25.42</c:v>
                </c:pt>
                <c:pt idx="178">
                  <c:v>30.74</c:v>
                </c:pt>
                <c:pt idx="179">
                  <c:v>18.079999999999998</c:v>
                </c:pt>
                <c:pt idx="180">
                  <c:v>10.39</c:v>
                </c:pt>
                <c:pt idx="181">
                  <c:v>10.4</c:v>
                </c:pt>
                <c:pt idx="182">
                  <c:v>7.54</c:v>
                </c:pt>
                <c:pt idx="183">
                  <c:v>4.53</c:v>
                </c:pt>
                <c:pt idx="184">
                  <c:v>4.84</c:v>
                </c:pt>
                <c:pt idx="185">
                  <c:v>5.67</c:v>
                </c:pt>
                <c:pt idx="186">
                  <c:v>9.7100000000000009</c:v>
                </c:pt>
                <c:pt idx="187">
                  <c:v>28.91</c:v>
                </c:pt>
                <c:pt idx="188">
                  <c:v>38.74</c:v>
                </c:pt>
                <c:pt idx="189">
                  <c:v>33.14</c:v>
                </c:pt>
                <c:pt idx="190">
                  <c:v>24.65</c:v>
                </c:pt>
                <c:pt idx="191">
                  <c:v>14.19</c:v>
                </c:pt>
                <c:pt idx="192">
                  <c:v>5.28</c:v>
                </c:pt>
                <c:pt idx="193">
                  <c:v>4.22</c:v>
                </c:pt>
                <c:pt idx="194">
                  <c:v>4.68</c:v>
                </c:pt>
                <c:pt idx="195">
                  <c:v>4.4800000000000004</c:v>
                </c:pt>
                <c:pt idx="196">
                  <c:v>4.1399999999999997</c:v>
                </c:pt>
                <c:pt idx="197">
                  <c:v>6.35</c:v>
                </c:pt>
                <c:pt idx="198">
                  <c:v>7.39</c:v>
                </c:pt>
                <c:pt idx="199">
                  <c:v>12.35</c:v>
                </c:pt>
                <c:pt idx="200">
                  <c:v>24.08</c:v>
                </c:pt>
                <c:pt idx="201">
                  <c:v>24.99</c:v>
                </c:pt>
              </c:numCache>
            </c:numRef>
          </c:val>
        </c:ser>
        <c:ser>
          <c:idx val="1"/>
          <c:order val="1"/>
          <c:tx>
            <c:v>Valores Estimados</c:v>
          </c:tx>
          <c:spPr>
            <a:ln w="9525"/>
          </c:spPr>
          <c:cat>
            <c:numRef>
              <c:f>MMD!$A$4:$A$209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MMD!$F$4:$F$209</c:f>
              <c:numCache>
                <c:formatCode>0.00</c:formatCode>
                <c:ptCount val="2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1.8255555555555556</c:v>
                </c:pt>
                <c:pt idx="7">
                  <c:v>2.4433333333333334</c:v>
                </c:pt>
                <c:pt idx="8">
                  <c:v>4.67</c:v>
                </c:pt>
                <c:pt idx="9">
                  <c:v>12.713333333333335</c:v>
                </c:pt>
                <c:pt idx="10">
                  <c:v>19.649999999999999</c:v>
                </c:pt>
                <c:pt idx="11">
                  <c:v>20.681111111111107</c:v>
                </c:pt>
                <c:pt idx="12">
                  <c:v>19.437777777777782</c:v>
                </c:pt>
                <c:pt idx="13">
                  <c:v>7.9533333333333349</c:v>
                </c:pt>
                <c:pt idx="14">
                  <c:v>0.68444444444443953</c:v>
                </c:pt>
                <c:pt idx="15">
                  <c:v>-7.5522222222222215</c:v>
                </c:pt>
                <c:pt idx="16">
                  <c:v>-3.3577777777777764</c:v>
                </c:pt>
                <c:pt idx="17">
                  <c:v>2.2344444444444442</c:v>
                </c:pt>
                <c:pt idx="18">
                  <c:v>3.5355555555555562</c:v>
                </c:pt>
                <c:pt idx="19">
                  <c:v>4.238888888888888</c:v>
                </c:pt>
                <c:pt idx="20">
                  <c:v>6.3533333333333344</c:v>
                </c:pt>
                <c:pt idx="21">
                  <c:v>10.52888888888889</c:v>
                </c:pt>
                <c:pt idx="22">
                  <c:v>18.786666666666669</c:v>
                </c:pt>
                <c:pt idx="23">
                  <c:v>15.315555555555557</c:v>
                </c:pt>
                <c:pt idx="24">
                  <c:v>13.222222222222223</c:v>
                </c:pt>
                <c:pt idx="25">
                  <c:v>2.211111111111113</c:v>
                </c:pt>
                <c:pt idx="26">
                  <c:v>8.999999999999897E-2</c:v>
                </c:pt>
                <c:pt idx="27">
                  <c:v>-2.9244444444444446</c:v>
                </c:pt>
                <c:pt idx="28">
                  <c:v>-1.4522222222222216</c:v>
                </c:pt>
                <c:pt idx="29">
                  <c:v>0.27555555555555533</c:v>
                </c:pt>
                <c:pt idx="30">
                  <c:v>1.0866666666666667</c:v>
                </c:pt>
                <c:pt idx="31">
                  <c:v>2.2811111111111106</c:v>
                </c:pt>
                <c:pt idx="32">
                  <c:v>5.0700000000000021</c:v>
                </c:pt>
                <c:pt idx="33">
                  <c:v>9.5111111111111093</c:v>
                </c:pt>
                <c:pt idx="34">
                  <c:v>11.713333333333331</c:v>
                </c:pt>
                <c:pt idx="35">
                  <c:v>12.916666666666668</c:v>
                </c:pt>
                <c:pt idx="36">
                  <c:v>8.2099999999999991</c:v>
                </c:pt>
                <c:pt idx="37">
                  <c:v>2.6944444444444455</c:v>
                </c:pt>
                <c:pt idx="38">
                  <c:v>-2.3777777777777778</c:v>
                </c:pt>
                <c:pt idx="39">
                  <c:v>-2.7922222222222226</c:v>
                </c:pt>
                <c:pt idx="40">
                  <c:v>-0.35444444444444412</c:v>
                </c:pt>
                <c:pt idx="41">
                  <c:v>1.0277777777777779</c:v>
                </c:pt>
                <c:pt idx="42">
                  <c:v>2.0455555555555565</c:v>
                </c:pt>
                <c:pt idx="43">
                  <c:v>3.735555555555556</c:v>
                </c:pt>
                <c:pt idx="44">
                  <c:v>5.2166666666666668</c:v>
                </c:pt>
                <c:pt idx="45">
                  <c:v>11.474444444444442</c:v>
                </c:pt>
                <c:pt idx="46">
                  <c:v>15.270000000000001</c:v>
                </c:pt>
                <c:pt idx="47">
                  <c:v>15.728888888888884</c:v>
                </c:pt>
                <c:pt idx="48">
                  <c:v>17.144444444444453</c:v>
                </c:pt>
                <c:pt idx="49">
                  <c:v>9.8700000000000028</c:v>
                </c:pt>
                <c:pt idx="50">
                  <c:v>3.8833333333333275</c:v>
                </c:pt>
                <c:pt idx="51">
                  <c:v>-5.6877777777777769</c:v>
                </c:pt>
                <c:pt idx="52">
                  <c:v>-4.27111111111111</c:v>
                </c:pt>
                <c:pt idx="53">
                  <c:v>-0.431111111111111</c:v>
                </c:pt>
                <c:pt idx="54">
                  <c:v>1.1500000000000006</c:v>
                </c:pt>
                <c:pt idx="55">
                  <c:v>2.7199999999999989</c:v>
                </c:pt>
                <c:pt idx="56">
                  <c:v>5.9066666666666663</c:v>
                </c:pt>
                <c:pt idx="57">
                  <c:v>15.191111111111109</c:v>
                </c:pt>
                <c:pt idx="58">
                  <c:v>24.995555555555555</c:v>
                </c:pt>
                <c:pt idx="59">
                  <c:v>33.873333333333335</c:v>
                </c:pt>
                <c:pt idx="60">
                  <c:v>25.835555555555558</c:v>
                </c:pt>
                <c:pt idx="61">
                  <c:v>7.4699999999999971</c:v>
                </c:pt>
                <c:pt idx="62">
                  <c:v>-7.9466666666666699</c:v>
                </c:pt>
                <c:pt idx="63">
                  <c:v>-9.9733333333333345</c:v>
                </c:pt>
                <c:pt idx="64">
                  <c:v>-0.95666666666666744</c:v>
                </c:pt>
                <c:pt idx="65">
                  <c:v>4.9811111111111099</c:v>
                </c:pt>
                <c:pt idx="66">
                  <c:v>5.384444444444445</c:v>
                </c:pt>
                <c:pt idx="67">
                  <c:v>3.5122222222222219</c:v>
                </c:pt>
                <c:pt idx="68">
                  <c:v>2.7344444444444447</c:v>
                </c:pt>
                <c:pt idx="69">
                  <c:v>6.3311111111111114</c:v>
                </c:pt>
                <c:pt idx="70">
                  <c:v>7.9322222222222232</c:v>
                </c:pt>
                <c:pt idx="71">
                  <c:v>8.5466666666666669</c:v>
                </c:pt>
                <c:pt idx="72">
                  <c:v>10.118888888888886</c:v>
                </c:pt>
                <c:pt idx="73">
                  <c:v>6.935555555555557</c:v>
                </c:pt>
                <c:pt idx="74">
                  <c:v>2.3488888888888884</c:v>
                </c:pt>
                <c:pt idx="75">
                  <c:v>-3.5911111111111111</c:v>
                </c:pt>
                <c:pt idx="76">
                  <c:v>-1.6488888888888884</c:v>
                </c:pt>
                <c:pt idx="77">
                  <c:v>2.0133333333333328</c:v>
                </c:pt>
                <c:pt idx="78">
                  <c:v>6.5622222222222213</c:v>
                </c:pt>
                <c:pt idx="79">
                  <c:v>9.9322222222222223</c:v>
                </c:pt>
                <c:pt idx="80">
                  <c:v>15.203333333333333</c:v>
                </c:pt>
                <c:pt idx="81">
                  <c:v>15.884444444444442</c:v>
                </c:pt>
                <c:pt idx="82">
                  <c:v>18.293333333333337</c:v>
                </c:pt>
                <c:pt idx="83">
                  <c:v>23.698888888888895</c:v>
                </c:pt>
                <c:pt idx="84">
                  <c:v>26.232222222222219</c:v>
                </c:pt>
                <c:pt idx="85">
                  <c:v>14.212222222222216</c:v>
                </c:pt>
                <c:pt idx="86">
                  <c:v>-1.8433333333333302</c:v>
                </c:pt>
                <c:pt idx="87">
                  <c:v>-9.7822222222222219</c:v>
                </c:pt>
                <c:pt idx="88">
                  <c:v>-3.0422222222222222</c:v>
                </c:pt>
                <c:pt idx="89">
                  <c:v>1.4600000000000004</c:v>
                </c:pt>
                <c:pt idx="90">
                  <c:v>2.7288888888888896</c:v>
                </c:pt>
                <c:pt idx="91">
                  <c:v>3.5855555555555556</c:v>
                </c:pt>
                <c:pt idx="92">
                  <c:v>6.7944444444444452</c:v>
                </c:pt>
                <c:pt idx="93">
                  <c:v>12.498888888888889</c:v>
                </c:pt>
                <c:pt idx="94">
                  <c:v>18.104444444444443</c:v>
                </c:pt>
                <c:pt idx="95">
                  <c:v>24.62555555555555</c:v>
                </c:pt>
                <c:pt idx="96">
                  <c:v>18.86888888888889</c:v>
                </c:pt>
                <c:pt idx="97">
                  <c:v>7.4877777777777776</c:v>
                </c:pt>
                <c:pt idx="98">
                  <c:v>-4.663333333333334</c:v>
                </c:pt>
                <c:pt idx="99">
                  <c:v>-5.1911111111111126</c:v>
                </c:pt>
                <c:pt idx="100">
                  <c:v>-0.69555555555555548</c:v>
                </c:pt>
                <c:pt idx="101">
                  <c:v>1.6600000000000006</c:v>
                </c:pt>
                <c:pt idx="102">
                  <c:v>2.6155555555555563</c:v>
                </c:pt>
                <c:pt idx="103">
                  <c:v>3.0444444444444438</c:v>
                </c:pt>
                <c:pt idx="104">
                  <c:v>4.43</c:v>
                </c:pt>
                <c:pt idx="105">
                  <c:v>14.271111111111111</c:v>
                </c:pt>
                <c:pt idx="106">
                  <c:v>32.298888888888897</c:v>
                </c:pt>
                <c:pt idx="107">
                  <c:v>45.251111111111115</c:v>
                </c:pt>
                <c:pt idx="108">
                  <c:v>55.746666666666655</c:v>
                </c:pt>
                <c:pt idx="109">
                  <c:v>31.168888888888883</c:v>
                </c:pt>
                <c:pt idx="110">
                  <c:v>6.0811111111111238</c:v>
                </c:pt>
                <c:pt idx="111">
                  <c:v>-17.765555555555551</c:v>
                </c:pt>
                <c:pt idx="112">
                  <c:v>-12.031111111111116</c:v>
                </c:pt>
                <c:pt idx="113">
                  <c:v>-1.6277777777777782</c:v>
                </c:pt>
                <c:pt idx="114">
                  <c:v>2.6855555555555557</c:v>
                </c:pt>
                <c:pt idx="115">
                  <c:v>7.68</c:v>
                </c:pt>
                <c:pt idx="116">
                  <c:v>18.152222222222221</c:v>
                </c:pt>
                <c:pt idx="117">
                  <c:v>27.487777777777779</c:v>
                </c:pt>
                <c:pt idx="118">
                  <c:v>26.625555555555557</c:v>
                </c:pt>
                <c:pt idx="119">
                  <c:v>16.217777777777787</c:v>
                </c:pt>
                <c:pt idx="120">
                  <c:v>6.3011111111111031</c:v>
                </c:pt>
                <c:pt idx="121">
                  <c:v>2.1155555555555541</c:v>
                </c:pt>
                <c:pt idx="122">
                  <c:v>0.26888888888889095</c:v>
                </c:pt>
                <c:pt idx="123">
                  <c:v>-1.5244444444444469</c:v>
                </c:pt>
                <c:pt idx="124">
                  <c:v>-1.0522222222222237</c:v>
                </c:pt>
                <c:pt idx="125">
                  <c:v>1.388888888888888</c:v>
                </c:pt>
                <c:pt idx="126">
                  <c:v>4.9644444444444442</c:v>
                </c:pt>
                <c:pt idx="127">
                  <c:v>7.5644444444444439</c:v>
                </c:pt>
                <c:pt idx="128">
                  <c:v>12.542222222222222</c:v>
                </c:pt>
                <c:pt idx="129">
                  <c:v>27.863333333333337</c:v>
                </c:pt>
                <c:pt idx="130">
                  <c:v>43.529999999999987</c:v>
                </c:pt>
                <c:pt idx="131">
                  <c:v>57.676666666666677</c:v>
                </c:pt>
                <c:pt idx="132">
                  <c:v>42.011111111111127</c:v>
                </c:pt>
                <c:pt idx="133">
                  <c:v>11.820000000000007</c:v>
                </c:pt>
                <c:pt idx="134">
                  <c:v>-13.426666666666671</c:v>
                </c:pt>
                <c:pt idx="135">
                  <c:v>-16.355555555555558</c:v>
                </c:pt>
                <c:pt idx="136">
                  <c:v>-3.1922222222222238</c:v>
                </c:pt>
                <c:pt idx="137">
                  <c:v>8.67</c:v>
                </c:pt>
                <c:pt idx="138">
                  <c:v>18.371111111111112</c:v>
                </c:pt>
                <c:pt idx="139">
                  <c:v>25.148888888888887</c:v>
                </c:pt>
                <c:pt idx="140">
                  <c:v>24.33</c:v>
                </c:pt>
                <c:pt idx="141">
                  <c:v>18.08666666666667</c:v>
                </c:pt>
                <c:pt idx="142">
                  <c:v>16.982222222222219</c:v>
                </c:pt>
                <c:pt idx="143">
                  <c:v>19.662222222222226</c:v>
                </c:pt>
                <c:pt idx="144">
                  <c:v>19.028888888888886</c:v>
                </c:pt>
                <c:pt idx="145">
                  <c:v>11.436666666666659</c:v>
                </c:pt>
                <c:pt idx="146">
                  <c:v>0.74666666666667147</c:v>
                </c:pt>
                <c:pt idx="147">
                  <c:v>-1.269999999999996</c:v>
                </c:pt>
                <c:pt idx="148">
                  <c:v>2.7077777777777765</c:v>
                </c:pt>
                <c:pt idx="149">
                  <c:v>5.7833333333333341</c:v>
                </c:pt>
                <c:pt idx="150">
                  <c:v>5.8922222222222222</c:v>
                </c:pt>
                <c:pt idx="151">
                  <c:v>4.4111111111111105</c:v>
                </c:pt>
                <c:pt idx="152">
                  <c:v>8.3099999999999987</c:v>
                </c:pt>
                <c:pt idx="153">
                  <c:v>19.677777777777777</c:v>
                </c:pt>
                <c:pt idx="154">
                  <c:v>40.951111111111111</c:v>
                </c:pt>
                <c:pt idx="155">
                  <c:v>63.01444444444445</c:v>
                </c:pt>
                <c:pt idx="156">
                  <c:v>66.956666666666649</c:v>
                </c:pt>
                <c:pt idx="157">
                  <c:v>34.04</c:v>
                </c:pt>
                <c:pt idx="158">
                  <c:v>-2.2744444444444412</c:v>
                </c:pt>
                <c:pt idx="159">
                  <c:v>-19.464444444444446</c:v>
                </c:pt>
                <c:pt idx="160">
                  <c:v>-8.8911111111111119</c:v>
                </c:pt>
                <c:pt idx="161">
                  <c:v>1.3388888888888868</c:v>
                </c:pt>
                <c:pt idx="162">
                  <c:v>4.1055555555555552</c:v>
                </c:pt>
                <c:pt idx="163">
                  <c:v>4.5577777777777779</c:v>
                </c:pt>
                <c:pt idx="164">
                  <c:v>6.4888888888888907</c:v>
                </c:pt>
                <c:pt idx="165">
                  <c:v>22.867777777777782</c:v>
                </c:pt>
                <c:pt idx="166">
                  <c:v>38.178888888888892</c:v>
                </c:pt>
                <c:pt idx="167">
                  <c:v>39.623333333333328</c:v>
                </c:pt>
                <c:pt idx="168">
                  <c:v>26.355555555555561</c:v>
                </c:pt>
                <c:pt idx="169">
                  <c:v>7.1533333333333395</c:v>
                </c:pt>
                <c:pt idx="170">
                  <c:v>1.2022222222222236</c:v>
                </c:pt>
                <c:pt idx="171">
                  <c:v>-0.4833333333333325</c:v>
                </c:pt>
                <c:pt idx="172">
                  <c:v>5.4988888888888869</c:v>
                </c:pt>
                <c:pt idx="173">
                  <c:v>11.578888888888885</c:v>
                </c:pt>
                <c:pt idx="174">
                  <c:v>14.957777777777778</c:v>
                </c:pt>
                <c:pt idx="175">
                  <c:v>20.174444444444447</c:v>
                </c:pt>
                <c:pt idx="176">
                  <c:v>24.937777777777782</c:v>
                </c:pt>
                <c:pt idx="177">
                  <c:v>27.055555555555561</c:v>
                </c:pt>
                <c:pt idx="178">
                  <c:v>32.836666666666673</c:v>
                </c:pt>
                <c:pt idx="179">
                  <c:v>31.188888888888879</c:v>
                </c:pt>
                <c:pt idx="180">
                  <c:v>33.781111111111102</c:v>
                </c:pt>
                <c:pt idx="181">
                  <c:v>20.47333333333334</c:v>
                </c:pt>
                <c:pt idx="182">
                  <c:v>10.018888888888888</c:v>
                </c:pt>
                <c:pt idx="183">
                  <c:v>0.57666666666666622</c:v>
                </c:pt>
                <c:pt idx="184">
                  <c:v>0.23888888888889248</c:v>
                </c:pt>
                <c:pt idx="185">
                  <c:v>2.5433333333333374</c:v>
                </c:pt>
                <c:pt idx="186">
                  <c:v>1.8633333333333333</c:v>
                </c:pt>
                <c:pt idx="187">
                  <c:v>2.9466666666666672</c:v>
                </c:pt>
                <c:pt idx="188">
                  <c:v>8.6266666666666652</c:v>
                </c:pt>
                <c:pt idx="189">
                  <c:v>26.612222222222222</c:v>
                </c:pt>
                <c:pt idx="190">
                  <c:v>45.833333333333343</c:v>
                </c:pt>
                <c:pt idx="191">
                  <c:v>51.358888888888899</c:v>
                </c:pt>
                <c:pt idx="192">
                  <c:v>35.490000000000009</c:v>
                </c:pt>
                <c:pt idx="193">
                  <c:v>12.135555555555552</c:v>
                </c:pt>
                <c:pt idx="194">
                  <c:v>-3.1311111111111121</c:v>
                </c:pt>
                <c:pt idx="195">
                  <c:v>-7.3744444444444506</c:v>
                </c:pt>
                <c:pt idx="196">
                  <c:v>-4.0399999999999991</c:v>
                </c:pt>
                <c:pt idx="197">
                  <c:v>1.9911111111111124</c:v>
                </c:pt>
                <c:pt idx="198">
                  <c:v>4.2200000000000006</c:v>
                </c:pt>
                <c:pt idx="199">
                  <c:v>5.7144444444444442</c:v>
                </c:pt>
                <c:pt idx="200">
                  <c:v>7.6244444444444452</c:v>
                </c:pt>
                <c:pt idx="201">
                  <c:v>12.992222222222217</c:v>
                </c:pt>
                <c:pt idx="202">
                  <c:v>24.311111111111106</c:v>
                </c:pt>
              </c:numCache>
            </c:numRef>
          </c:val>
        </c:ser>
        <c:marker val="1"/>
        <c:axId val="204596736"/>
        <c:axId val="204598272"/>
      </c:lineChart>
      <c:dateAx>
        <c:axId val="204596736"/>
        <c:scaling>
          <c:orientation val="minMax"/>
        </c:scaling>
        <c:axPos val="b"/>
        <c:numFmt formatCode="mmm/yy" sourceLinked="1"/>
        <c:tickLblPos val="nextTo"/>
        <c:crossAx val="204598272"/>
        <c:crosses val="autoZero"/>
        <c:auto val="1"/>
        <c:lblOffset val="100"/>
        <c:baseTimeUnit val="months"/>
      </c:dateAx>
      <c:valAx>
        <c:axId val="204598272"/>
        <c:scaling>
          <c:orientation val="minMax"/>
        </c:scaling>
        <c:axPos val="l"/>
        <c:majorGridlines/>
        <c:numFmt formatCode="General" sourceLinked="1"/>
        <c:tickLblPos val="nextTo"/>
        <c:crossAx val="20459673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511811024" r="0.511811024" t="0.78740157499999996" header="0.31496062000000041" footer="0.3149606200000004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0"/>
          <c:order val="0"/>
          <c:tx>
            <c:v>Valores Reais</c:v>
          </c:tx>
          <c:spPr>
            <a:ln w="9525"/>
          </c:spPr>
          <c:cat>
            <c:numRef>
              <c:f>SED!$A$4:$A$209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SED!$B$4:$B$205</c:f>
              <c:numCache>
                <c:formatCode>General</c:formatCode>
                <c:ptCount val="202"/>
                <c:pt idx="0">
                  <c:v>1.68</c:v>
                </c:pt>
                <c:pt idx="1">
                  <c:v>1.2</c:v>
                </c:pt>
                <c:pt idx="2">
                  <c:v>1.27</c:v>
                </c:pt>
                <c:pt idx="3">
                  <c:v>1.23</c:v>
                </c:pt>
                <c:pt idx="4">
                  <c:v>2.09</c:v>
                </c:pt>
                <c:pt idx="5">
                  <c:v>2.19</c:v>
                </c:pt>
                <c:pt idx="6">
                  <c:v>4.6100000000000003</c:v>
                </c:pt>
                <c:pt idx="7">
                  <c:v>13.66</c:v>
                </c:pt>
                <c:pt idx="8">
                  <c:v>15.38</c:v>
                </c:pt>
                <c:pt idx="9">
                  <c:v>13.01</c:v>
                </c:pt>
                <c:pt idx="10">
                  <c:v>18.23</c:v>
                </c:pt>
                <c:pt idx="11">
                  <c:v>4.32</c:v>
                </c:pt>
                <c:pt idx="12">
                  <c:v>1.81</c:v>
                </c:pt>
                <c:pt idx="13">
                  <c:v>1.28</c:v>
                </c:pt>
                <c:pt idx="14">
                  <c:v>1.67</c:v>
                </c:pt>
                <c:pt idx="15">
                  <c:v>3.4</c:v>
                </c:pt>
                <c:pt idx="16">
                  <c:v>2.65</c:v>
                </c:pt>
                <c:pt idx="17">
                  <c:v>3.42</c:v>
                </c:pt>
                <c:pt idx="18">
                  <c:v>7.01</c:v>
                </c:pt>
                <c:pt idx="19">
                  <c:v>9.5500000000000007</c:v>
                </c:pt>
                <c:pt idx="20">
                  <c:v>17.04</c:v>
                </c:pt>
                <c:pt idx="21">
                  <c:v>8.41</c:v>
                </c:pt>
                <c:pt idx="22">
                  <c:v>11.15</c:v>
                </c:pt>
                <c:pt idx="23">
                  <c:v>3.74</c:v>
                </c:pt>
                <c:pt idx="24">
                  <c:v>2.34</c:v>
                </c:pt>
                <c:pt idx="25">
                  <c:v>1.74</c:v>
                </c:pt>
                <c:pt idx="26">
                  <c:v>1.21</c:v>
                </c:pt>
                <c:pt idx="27">
                  <c:v>1.1499999999999999</c:v>
                </c:pt>
                <c:pt idx="28">
                  <c:v>1.72</c:v>
                </c:pt>
                <c:pt idx="29">
                  <c:v>2.4</c:v>
                </c:pt>
                <c:pt idx="30">
                  <c:v>5.07</c:v>
                </c:pt>
                <c:pt idx="31">
                  <c:v>8.89</c:v>
                </c:pt>
                <c:pt idx="32">
                  <c:v>8.4</c:v>
                </c:pt>
                <c:pt idx="33">
                  <c:v>10.38</c:v>
                </c:pt>
                <c:pt idx="34">
                  <c:v>6.07</c:v>
                </c:pt>
                <c:pt idx="35">
                  <c:v>2.02</c:v>
                </c:pt>
                <c:pt idx="36">
                  <c:v>1.23</c:v>
                </c:pt>
                <c:pt idx="37">
                  <c:v>1.1000000000000001</c:v>
                </c:pt>
                <c:pt idx="38">
                  <c:v>1.1200000000000001</c:v>
                </c:pt>
                <c:pt idx="39">
                  <c:v>1.33</c:v>
                </c:pt>
                <c:pt idx="40">
                  <c:v>2.1800000000000002</c:v>
                </c:pt>
                <c:pt idx="41">
                  <c:v>3.63</c:v>
                </c:pt>
                <c:pt idx="42">
                  <c:v>4.26</c:v>
                </c:pt>
                <c:pt idx="43">
                  <c:v>11.78</c:v>
                </c:pt>
                <c:pt idx="44">
                  <c:v>12.09</c:v>
                </c:pt>
                <c:pt idx="45">
                  <c:v>10.01</c:v>
                </c:pt>
                <c:pt idx="46">
                  <c:v>17.66</c:v>
                </c:pt>
                <c:pt idx="47">
                  <c:v>6.06</c:v>
                </c:pt>
                <c:pt idx="48">
                  <c:v>2.27</c:v>
                </c:pt>
                <c:pt idx="49">
                  <c:v>1.42</c:v>
                </c:pt>
                <c:pt idx="50">
                  <c:v>1.03</c:v>
                </c:pt>
                <c:pt idx="51">
                  <c:v>1.1299999999999999</c:v>
                </c:pt>
                <c:pt idx="52">
                  <c:v>1.69</c:v>
                </c:pt>
                <c:pt idx="53">
                  <c:v>2.8</c:v>
                </c:pt>
                <c:pt idx="54">
                  <c:v>5.81</c:v>
                </c:pt>
                <c:pt idx="55">
                  <c:v>15.47</c:v>
                </c:pt>
                <c:pt idx="56">
                  <c:v>20.68</c:v>
                </c:pt>
                <c:pt idx="57">
                  <c:v>26.27</c:v>
                </c:pt>
                <c:pt idx="58">
                  <c:v>16.09</c:v>
                </c:pt>
                <c:pt idx="59">
                  <c:v>3.09</c:v>
                </c:pt>
                <c:pt idx="60">
                  <c:v>1.6</c:v>
                </c:pt>
                <c:pt idx="61">
                  <c:v>1.41</c:v>
                </c:pt>
                <c:pt idx="62">
                  <c:v>3.44</c:v>
                </c:pt>
                <c:pt idx="63">
                  <c:v>5.14</c:v>
                </c:pt>
                <c:pt idx="64">
                  <c:v>3.04</c:v>
                </c:pt>
                <c:pt idx="65">
                  <c:v>2.5099999999999998</c:v>
                </c:pt>
                <c:pt idx="66">
                  <c:v>4.34</c:v>
                </c:pt>
                <c:pt idx="67">
                  <c:v>7.17</c:v>
                </c:pt>
                <c:pt idx="68">
                  <c:v>5.52</c:v>
                </c:pt>
                <c:pt idx="69">
                  <c:v>7.17</c:v>
                </c:pt>
                <c:pt idx="70">
                  <c:v>10.86</c:v>
                </c:pt>
                <c:pt idx="71">
                  <c:v>3.29</c:v>
                </c:pt>
                <c:pt idx="72">
                  <c:v>1.69</c:v>
                </c:pt>
                <c:pt idx="73">
                  <c:v>1.02</c:v>
                </c:pt>
                <c:pt idx="74">
                  <c:v>1.41</c:v>
                </c:pt>
                <c:pt idx="75">
                  <c:v>3.05</c:v>
                </c:pt>
                <c:pt idx="76">
                  <c:v>6.72</c:v>
                </c:pt>
                <c:pt idx="77">
                  <c:v>7.76</c:v>
                </c:pt>
                <c:pt idx="78">
                  <c:v>13.27</c:v>
                </c:pt>
                <c:pt idx="79">
                  <c:v>12.33</c:v>
                </c:pt>
                <c:pt idx="80">
                  <c:v>15.38</c:v>
                </c:pt>
                <c:pt idx="81">
                  <c:v>24</c:v>
                </c:pt>
                <c:pt idx="82">
                  <c:v>20.83</c:v>
                </c:pt>
                <c:pt idx="83">
                  <c:v>5.42</c:v>
                </c:pt>
                <c:pt idx="84">
                  <c:v>2.94</c:v>
                </c:pt>
                <c:pt idx="85">
                  <c:v>1.76</c:v>
                </c:pt>
                <c:pt idx="86">
                  <c:v>2.62</c:v>
                </c:pt>
                <c:pt idx="87">
                  <c:v>2.48</c:v>
                </c:pt>
                <c:pt idx="88">
                  <c:v>2.46</c:v>
                </c:pt>
                <c:pt idx="89">
                  <c:v>3.79</c:v>
                </c:pt>
                <c:pt idx="90">
                  <c:v>7.14</c:v>
                </c:pt>
                <c:pt idx="91">
                  <c:v>11.46</c:v>
                </c:pt>
                <c:pt idx="92">
                  <c:v>14.9</c:v>
                </c:pt>
                <c:pt idx="93">
                  <c:v>21.27</c:v>
                </c:pt>
                <c:pt idx="94">
                  <c:v>11.27</c:v>
                </c:pt>
                <c:pt idx="95">
                  <c:v>4.25</c:v>
                </c:pt>
                <c:pt idx="96">
                  <c:v>2.5499999999999998</c:v>
                </c:pt>
                <c:pt idx="97">
                  <c:v>2.2000000000000002</c:v>
                </c:pt>
                <c:pt idx="98">
                  <c:v>2.09</c:v>
                </c:pt>
                <c:pt idx="99">
                  <c:v>2.37</c:v>
                </c:pt>
                <c:pt idx="100">
                  <c:v>2.76</c:v>
                </c:pt>
                <c:pt idx="101">
                  <c:v>2.75</c:v>
                </c:pt>
                <c:pt idx="102">
                  <c:v>4.5</c:v>
                </c:pt>
                <c:pt idx="103">
                  <c:v>16.21</c:v>
                </c:pt>
                <c:pt idx="104">
                  <c:v>30.38</c:v>
                </c:pt>
                <c:pt idx="105">
                  <c:v>32.89</c:v>
                </c:pt>
                <c:pt idx="106">
                  <c:v>45.71</c:v>
                </c:pt>
                <c:pt idx="107">
                  <c:v>15.32</c:v>
                </c:pt>
                <c:pt idx="108">
                  <c:v>4.76</c:v>
                </c:pt>
                <c:pt idx="109">
                  <c:v>2.71</c:v>
                </c:pt>
                <c:pt idx="110">
                  <c:v>2.37</c:v>
                </c:pt>
                <c:pt idx="111">
                  <c:v>2.15</c:v>
                </c:pt>
                <c:pt idx="112">
                  <c:v>3.81</c:v>
                </c:pt>
                <c:pt idx="113">
                  <c:v>8.36</c:v>
                </c:pt>
                <c:pt idx="114">
                  <c:v>17.64</c:v>
                </c:pt>
                <c:pt idx="115">
                  <c:v>21.95</c:v>
                </c:pt>
                <c:pt idx="116">
                  <c:v>16.86</c:v>
                </c:pt>
                <c:pt idx="117">
                  <c:v>11.87</c:v>
                </c:pt>
                <c:pt idx="118">
                  <c:v>9.98</c:v>
                </c:pt>
                <c:pt idx="119">
                  <c:v>6.41</c:v>
                </c:pt>
                <c:pt idx="120">
                  <c:v>3.09</c:v>
                </c:pt>
                <c:pt idx="121">
                  <c:v>2.1800000000000002</c:v>
                </c:pt>
                <c:pt idx="122">
                  <c:v>2.2799999999999998</c:v>
                </c:pt>
                <c:pt idx="123">
                  <c:v>2.82</c:v>
                </c:pt>
                <c:pt idx="124">
                  <c:v>5.52</c:v>
                </c:pt>
                <c:pt idx="125">
                  <c:v>6.5</c:v>
                </c:pt>
                <c:pt idx="126">
                  <c:v>11.38</c:v>
                </c:pt>
                <c:pt idx="127">
                  <c:v>28.87</c:v>
                </c:pt>
                <c:pt idx="128">
                  <c:v>35.76</c:v>
                </c:pt>
                <c:pt idx="129">
                  <c:v>44.6</c:v>
                </c:pt>
                <c:pt idx="130">
                  <c:v>26.58</c:v>
                </c:pt>
                <c:pt idx="131">
                  <c:v>5.78</c:v>
                </c:pt>
                <c:pt idx="132">
                  <c:v>2.92</c:v>
                </c:pt>
                <c:pt idx="133">
                  <c:v>2.34</c:v>
                </c:pt>
                <c:pt idx="134">
                  <c:v>3.87</c:v>
                </c:pt>
                <c:pt idx="135">
                  <c:v>10.7</c:v>
                </c:pt>
                <c:pt idx="136">
                  <c:v>16.489999999999998</c:v>
                </c:pt>
                <c:pt idx="137">
                  <c:v>18.850000000000001</c:v>
                </c:pt>
                <c:pt idx="138">
                  <c:v>17.97</c:v>
                </c:pt>
                <c:pt idx="139">
                  <c:v>14.82</c:v>
                </c:pt>
                <c:pt idx="140">
                  <c:v>19.03</c:v>
                </c:pt>
                <c:pt idx="141">
                  <c:v>20.99</c:v>
                </c:pt>
                <c:pt idx="142">
                  <c:v>14.92</c:v>
                </c:pt>
                <c:pt idx="143">
                  <c:v>10.16</c:v>
                </c:pt>
                <c:pt idx="144">
                  <c:v>4.74</c:v>
                </c:pt>
                <c:pt idx="145">
                  <c:v>5.15</c:v>
                </c:pt>
                <c:pt idx="146">
                  <c:v>7.84</c:v>
                </c:pt>
                <c:pt idx="147">
                  <c:v>5.24</c:v>
                </c:pt>
                <c:pt idx="148">
                  <c:v>4.7699999999999996</c:v>
                </c:pt>
                <c:pt idx="149">
                  <c:v>5.97</c:v>
                </c:pt>
                <c:pt idx="150">
                  <c:v>9.61</c:v>
                </c:pt>
                <c:pt idx="151">
                  <c:v>20.100000000000001</c:v>
                </c:pt>
                <c:pt idx="152">
                  <c:v>38.950000000000003</c:v>
                </c:pt>
                <c:pt idx="153">
                  <c:v>51.78</c:v>
                </c:pt>
                <c:pt idx="154">
                  <c:v>46.64</c:v>
                </c:pt>
                <c:pt idx="155">
                  <c:v>16.260000000000002</c:v>
                </c:pt>
                <c:pt idx="156">
                  <c:v>6.19</c:v>
                </c:pt>
                <c:pt idx="157">
                  <c:v>5.03</c:v>
                </c:pt>
                <c:pt idx="158">
                  <c:v>4.9400000000000004</c:v>
                </c:pt>
                <c:pt idx="159">
                  <c:v>4.22</c:v>
                </c:pt>
                <c:pt idx="160">
                  <c:v>4.79</c:v>
                </c:pt>
                <c:pt idx="161">
                  <c:v>4.8899999999999997</c:v>
                </c:pt>
                <c:pt idx="162">
                  <c:v>6.62</c:v>
                </c:pt>
                <c:pt idx="163">
                  <c:v>26.52</c:v>
                </c:pt>
                <c:pt idx="164">
                  <c:v>31.47</c:v>
                </c:pt>
                <c:pt idx="165">
                  <c:v>22.28</c:v>
                </c:pt>
                <c:pt idx="166">
                  <c:v>21.53</c:v>
                </c:pt>
                <c:pt idx="167">
                  <c:v>9.83</c:v>
                </c:pt>
                <c:pt idx="168">
                  <c:v>7.02</c:v>
                </c:pt>
                <c:pt idx="169">
                  <c:v>8.82</c:v>
                </c:pt>
                <c:pt idx="170">
                  <c:v>9.5299999999999994</c:v>
                </c:pt>
                <c:pt idx="171">
                  <c:v>11.12</c:v>
                </c:pt>
                <c:pt idx="172">
                  <c:v>14.25</c:v>
                </c:pt>
                <c:pt idx="173">
                  <c:v>18.96</c:v>
                </c:pt>
                <c:pt idx="174">
                  <c:v>21.49</c:v>
                </c:pt>
                <c:pt idx="175">
                  <c:v>22.63</c:v>
                </c:pt>
                <c:pt idx="176">
                  <c:v>31.75</c:v>
                </c:pt>
                <c:pt idx="177">
                  <c:v>25.42</c:v>
                </c:pt>
                <c:pt idx="178">
                  <c:v>30.74</c:v>
                </c:pt>
                <c:pt idx="179">
                  <c:v>18.079999999999998</c:v>
                </c:pt>
                <c:pt idx="180">
                  <c:v>10.39</c:v>
                </c:pt>
                <c:pt idx="181">
                  <c:v>10.4</c:v>
                </c:pt>
                <c:pt idx="182">
                  <c:v>7.54</c:v>
                </c:pt>
                <c:pt idx="183">
                  <c:v>4.53</c:v>
                </c:pt>
                <c:pt idx="184">
                  <c:v>4.84</c:v>
                </c:pt>
                <c:pt idx="185">
                  <c:v>5.67</c:v>
                </c:pt>
                <c:pt idx="186">
                  <c:v>9.7100000000000009</c:v>
                </c:pt>
                <c:pt idx="187">
                  <c:v>28.91</c:v>
                </c:pt>
                <c:pt idx="188">
                  <c:v>38.74</c:v>
                </c:pt>
                <c:pt idx="189">
                  <c:v>33.14</c:v>
                </c:pt>
                <c:pt idx="190">
                  <c:v>24.65</c:v>
                </c:pt>
                <c:pt idx="191">
                  <c:v>14.19</c:v>
                </c:pt>
                <c:pt idx="192">
                  <c:v>5.28</c:v>
                </c:pt>
                <c:pt idx="193">
                  <c:v>4.22</c:v>
                </c:pt>
                <c:pt idx="194">
                  <c:v>4.68</c:v>
                </c:pt>
                <c:pt idx="195">
                  <c:v>4.4800000000000004</c:v>
                </c:pt>
                <c:pt idx="196">
                  <c:v>4.1399999999999997</c:v>
                </c:pt>
                <c:pt idx="197">
                  <c:v>6.35</c:v>
                </c:pt>
                <c:pt idx="198">
                  <c:v>7.39</c:v>
                </c:pt>
                <c:pt idx="199">
                  <c:v>12.35</c:v>
                </c:pt>
                <c:pt idx="200">
                  <c:v>24.08</c:v>
                </c:pt>
                <c:pt idx="201">
                  <c:v>24.99</c:v>
                </c:pt>
              </c:numCache>
            </c:numRef>
          </c:val>
        </c:ser>
        <c:ser>
          <c:idx val="1"/>
          <c:order val="1"/>
          <c:tx>
            <c:v>Valores Estimados</c:v>
          </c:tx>
          <c:spPr>
            <a:ln w="9525"/>
          </c:spPr>
          <c:cat>
            <c:numRef>
              <c:f>SED!$A$4:$A$209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SED!$E$4:$E$209</c:f>
              <c:numCache>
                <c:formatCode>0.00</c:formatCode>
                <c:ptCount val="206"/>
                <c:pt idx="2">
                  <c:v>1.679068978823629</c:v>
                </c:pt>
                <c:pt idx="3">
                  <c:v>1.6778100268148579</c:v>
                </c:pt>
                <c:pt idx="4">
                  <c:v>1.6760792108956379</c:v>
                </c:pt>
                <c:pt idx="5">
                  <c:v>1.6755855394117809</c:v>
                </c:pt>
                <c:pt idx="6">
                  <c:v>1.6756882142742588</c:v>
                </c:pt>
                <c:pt idx="7">
                  <c:v>1.6809834746210397</c:v>
                </c:pt>
                <c:pt idx="8">
                  <c:v>1.7066678284093408</c:v>
                </c:pt>
                <c:pt idx="9">
                  <c:v>1.7472559379782471</c:v>
                </c:pt>
                <c:pt idx="10">
                  <c:v>1.7964289898891006</c:v>
                </c:pt>
                <c:pt idx="11">
                  <c:v>1.8665542834685205</c:v>
                </c:pt>
                <c:pt idx="12">
                  <c:v>1.9255008449859912</c:v>
                </c:pt>
                <c:pt idx="13">
                  <c:v>1.9818439925635578</c:v>
                </c:pt>
                <c:pt idx="14">
                  <c:v>2.0369378385717498</c:v>
                </c:pt>
                <c:pt idx="15">
                  <c:v>2.0920006198125893</c:v>
                </c:pt>
                <c:pt idx="16">
                  <c:v>2.1499562939090437</c:v>
                </c:pt>
                <c:pt idx="17">
                  <c:v>2.207613350752716</c:v>
                </c:pt>
                <c:pt idx="18">
                  <c:v>2.2671370367727581</c:v>
                </c:pt>
                <c:pt idx="19">
                  <c:v>2.3346843207786123</c:v>
                </c:pt>
                <c:pt idx="20">
                  <c:v>2.4116269355425084</c:v>
                </c:pt>
                <c:pt idx="21">
                  <c:v>2.5099456320836611</c:v>
                </c:pt>
                <c:pt idx="22">
                  <c:v>2.6055214390598933</c:v>
                </c:pt>
                <c:pt idx="23">
                  <c:v>2.7119483974989307</c:v>
                </c:pt>
                <c:pt idx="24">
                  <c:v>2.8120828404623222</c:v>
                </c:pt>
                <c:pt idx="25">
                  <c:v>2.9103046000348027</c:v>
                </c:pt>
                <c:pt idx="26">
                  <c:v>3.0067142370974906</c:v>
                </c:pt>
                <c:pt idx="27">
                  <c:v>3.100773895368707</c:v>
                </c:pt>
                <c:pt idx="28">
                  <c:v>3.1927922571699501</c:v>
                </c:pt>
                <c:pt idx="29">
                  <c:v>3.2838458379787547</c:v>
                </c:pt>
                <c:pt idx="30">
                  <c:v>3.3746134212836107</c:v>
                </c:pt>
                <c:pt idx="31">
                  <c:v>3.4695265887610129</c:v>
                </c:pt>
                <c:pt idx="32">
                  <c:v>3.5733092460891607</c:v>
                </c:pt>
                <c:pt idx="33">
                  <c:v>3.6811970357876724</c:v>
                </c:pt>
                <c:pt idx="34">
                  <c:v>3.7973970166615483</c:v>
                </c:pt>
                <c:pt idx="35">
                  <c:v>3.9115084096082637</c:v>
                </c:pt>
                <c:pt idx="36">
                  <c:v>4.0197469793547409</c:v>
                </c:pt>
                <c:pt idx="37">
                  <c:v>4.1244088900966736</c:v>
                </c:pt>
                <c:pt idx="38">
                  <c:v>4.2259101092439488</c:v>
                </c:pt>
                <c:pt idx="39">
                  <c:v>4.3243201331364975</c:v>
                </c:pt>
                <c:pt idx="40">
                  <c:v>4.4199344457561747</c:v>
                </c:pt>
                <c:pt idx="41">
                  <c:v>4.5141080528002488</c:v>
                </c:pt>
                <c:pt idx="42">
                  <c:v>4.6087391387651229</c:v>
                </c:pt>
                <c:pt idx="43">
                  <c:v>4.7035512208476193</c:v>
                </c:pt>
                <c:pt idx="44">
                  <c:v>4.8124271892394983</c:v>
                </c:pt>
                <c:pt idx="45">
                  <c:v>4.9285561004771061</c:v>
                </c:pt>
                <c:pt idx="46">
                  <c:v>5.0474832297924159</c:v>
                </c:pt>
                <c:pt idx="47">
                  <c:v>5.1859458888200081</c:v>
                </c:pt>
                <c:pt idx="48">
                  <c:v>5.3138720953196952</c:v>
                </c:pt>
                <c:pt idx="49">
                  <c:v>5.4350466542729086</c:v>
                </c:pt>
                <c:pt idx="50">
                  <c:v>5.5513855074557226</c:v>
                </c:pt>
                <c:pt idx="51">
                  <c:v>5.6628484045461311</c:v>
                </c:pt>
                <c:pt idx="52">
                  <c:v>5.7699041661637853</c:v>
                </c:pt>
                <c:pt idx="53">
                  <c:v>5.8734424522620516</c:v>
                </c:pt>
                <c:pt idx="54">
                  <c:v>5.9749761520701465</c:v>
                </c:pt>
                <c:pt idx="55">
                  <c:v>6.0791705262793521</c:v>
                </c:pt>
                <c:pt idx="56">
                  <c:v>6.201739607257946</c:v>
                </c:pt>
                <c:pt idx="57">
                  <c:v>6.3432837642173565</c:v>
                </c:pt>
                <c:pt idx="58">
                  <c:v>6.5094371113428444</c:v>
                </c:pt>
                <c:pt idx="59">
                  <c:v>6.674847978333684</c:v>
                </c:pt>
                <c:pt idx="60">
                  <c:v>6.8240142143925571</c:v>
                </c:pt>
                <c:pt idx="61">
                  <c:v>6.9665244438507798</c:v>
                </c:pt>
                <c:pt idx="62">
                  <c:v>7.1033234066535522</c:v>
                </c:pt>
                <c:pt idx="63">
                  <c:v>7.2384056804868129</c:v>
                </c:pt>
                <c:pt idx="64">
                  <c:v>7.3729705703796444</c:v>
                </c:pt>
                <c:pt idx="65">
                  <c:v>7.5011661742411437</c:v>
                </c:pt>
                <c:pt idx="66">
                  <c:v>7.6238829495105671</c:v>
                </c:pt>
                <c:pt idx="67">
                  <c:v>7.7450707167274597</c:v>
                </c:pt>
                <c:pt idx="68">
                  <c:v>7.8683278157530481</c:v>
                </c:pt>
                <c:pt idx="69">
                  <c:v>7.9875877451579393</c:v>
                </c:pt>
                <c:pt idx="70">
                  <c:v>8.1075392994763309</c:v>
                </c:pt>
                <c:pt idx="71">
                  <c:v>8.2336225099435936</c:v>
                </c:pt>
                <c:pt idx="72">
                  <c:v>8.3474475603183595</c:v>
                </c:pt>
                <c:pt idx="73">
                  <c:v>8.4531540356163273</c:v>
                </c:pt>
                <c:pt idx="74">
                  <c:v>8.5508994453210274</c:v>
                </c:pt>
                <c:pt idx="75">
                  <c:v>8.6420029452450287</c:v>
                </c:pt>
                <c:pt idx="76">
                  <c:v>8.7291853850453087</c:v>
                </c:pt>
                <c:pt idx="77">
                  <c:v>8.8178939549277633</c:v>
                </c:pt>
                <c:pt idx="78">
                  <c:v>8.9064991402184965</c:v>
                </c:pt>
                <c:pt idx="79">
                  <c:v>9.0045938516358195</c:v>
                </c:pt>
                <c:pt idx="80">
                  <c:v>9.1049068290789261</c:v>
                </c:pt>
                <c:pt idx="81">
                  <c:v>9.2141661249673383</c:v>
                </c:pt>
                <c:pt idx="82">
                  <c:v>9.3460187586370829</c:v>
                </c:pt>
                <c:pt idx="83">
                  <c:v>9.4858065329334416</c:v>
                </c:pt>
                <c:pt idx="84">
                  <c:v>9.6065708346390402</c:v>
                </c:pt>
                <c:pt idx="85">
                  <c:v>9.718347547531657</c:v>
                </c:pt>
                <c:pt idx="86">
                  <c:v>9.8211533629549894</c:v>
                </c:pt>
                <c:pt idx="87">
                  <c:v>9.9177097383213013</c:v>
                </c:pt>
                <c:pt idx="88">
                  <c:v>10.006823505078295</c:v>
                </c:pt>
                <c:pt idx="89">
                  <c:v>10.088512438788364</c:v>
                </c:pt>
                <c:pt idx="90">
                  <c:v>10.165303617891421</c:v>
                </c:pt>
                <c:pt idx="91">
                  <c:v>10.242335218862948</c:v>
                </c:pt>
                <c:pt idx="92">
                  <c:v>10.324662616841898</c:v>
                </c:pt>
                <c:pt idx="93">
                  <c:v>10.414683556788102</c:v>
                </c:pt>
                <c:pt idx="94">
                  <c:v>10.521322541501918</c:v>
                </c:pt>
                <c:pt idx="95">
                  <c:v>10.618886046685974</c:v>
                </c:pt>
                <c:pt idx="96">
                  <c:v>10.703370207987899</c:v>
                </c:pt>
                <c:pt idx="97">
                  <c:v>10.778216501721596</c:v>
                </c:pt>
                <c:pt idx="98">
                  <c:v>10.844331501585749</c:v>
                </c:pt>
                <c:pt idx="99">
                  <c:v>10.901785631858969</c:v>
                </c:pt>
                <c:pt idx="100">
                  <c:v>10.951181347363345</c:v>
                </c:pt>
                <c:pt idx="101">
                  <c:v>10.992963465479949</c:v>
                </c:pt>
                <c:pt idx="102">
                  <c:v>11.026701225480995</c:v>
                </c:pt>
                <c:pt idx="103">
                  <c:v>11.055773755728788</c:v>
                </c:pt>
                <c:pt idx="104">
                  <c:v>11.101173249117428</c:v>
                </c:pt>
                <c:pt idx="105">
                  <c:v>11.178967844735322</c:v>
                </c:pt>
                <c:pt idx="106">
                  <c:v>11.280176883513819</c:v>
                </c:pt>
                <c:pt idx="107">
                  <c:v>11.427111295357811</c:v>
                </c:pt>
                <c:pt idx="108">
                  <c:v>11.548205945975141</c:v>
                </c:pt>
                <c:pt idx="109">
                  <c:v>11.652358629101</c:v>
                </c:pt>
                <c:pt idx="110">
                  <c:v>11.745749763252359</c:v>
                </c:pt>
                <c:pt idx="111">
                  <c:v>11.829627857927166</c:v>
                </c:pt>
                <c:pt idx="112">
                  <c:v>11.903823811501665</c:v>
                </c:pt>
                <c:pt idx="113">
                  <c:v>11.97170819818291</c:v>
                </c:pt>
                <c:pt idx="114">
                  <c:v>12.040436717922029</c:v>
                </c:pt>
                <c:pt idx="115">
                  <c:v>12.123528988498091</c:v>
                </c:pt>
                <c:pt idx="116">
                  <c:v>12.220250418665152</c:v>
                </c:pt>
                <c:pt idx="117">
                  <c:v>12.316441388025815</c:v>
                </c:pt>
                <c:pt idx="118">
                  <c:v>12.407266734588767</c:v>
                </c:pt>
                <c:pt idx="119">
                  <c:v>12.493817052948652</c:v>
                </c:pt>
                <c:pt idx="120">
                  <c:v>12.570921029341539</c:v>
                </c:pt>
                <c:pt idx="121">
                  <c:v>12.635535720327997</c:v>
                </c:pt>
                <c:pt idx="122">
                  <c:v>12.689065294562335</c:v>
                </c:pt>
                <c:pt idx="123">
                  <c:v>12.732545082062297</c:v>
                </c:pt>
                <c:pt idx="124">
                  <c:v>12.766893079405179</c:v>
                </c:pt>
                <c:pt idx="125">
                  <c:v>12.796798126272527</c:v>
                </c:pt>
                <c:pt idx="126">
                  <c:v>12.821517867017</c:v>
                </c:pt>
                <c:pt idx="127">
                  <c:v>12.849548321384674</c:v>
                </c:pt>
                <c:pt idx="128">
                  <c:v>12.910050487414781</c:v>
                </c:pt>
                <c:pt idx="129">
                  <c:v>12.999336188843452</c:v>
                </c:pt>
                <c:pt idx="130">
                  <c:v>13.127755210601183</c:v>
                </c:pt>
                <c:pt idx="131">
                  <c:v>13.251619818131568</c:v>
                </c:pt>
                <c:pt idx="132">
                  <c:v>13.347946095126954</c:v>
                </c:pt>
                <c:pt idx="133">
                  <c:v>13.431292121071552</c:v>
                </c:pt>
                <c:pt idx="134">
                  <c:v>13.503238337604223</c:v>
                </c:pt>
                <c:pt idx="135">
                  <c:v>13.567256147948729</c:v>
                </c:pt>
                <c:pt idx="136">
                  <c:v>13.635054996320001</c:v>
                </c:pt>
                <c:pt idx="137">
                  <c:v>13.711172078757333</c:v>
                </c:pt>
                <c:pt idx="138">
                  <c:v>13.794487808045709</c:v>
                </c:pt>
                <c:pt idx="139">
                  <c:v>13.880918769552217</c:v>
                </c:pt>
                <c:pt idx="140">
                  <c:v>13.965121729757531</c:v>
                </c:pt>
                <c:pt idx="141">
                  <c:v>14.058237933024085</c:v>
                </c:pt>
                <c:pt idx="142">
                  <c:v>14.159887183814076</c:v>
                </c:pt>
                <c:pt idx="143">
                  <c:v>14.256288252294359</c:v>
                </c:pt>
                <c:pt idx="144">
                  <c:v>14.344006879792236</c:v>
                </c:pt>
                <c:pt idx="145">
                  <c:v>14.417069948478877</c:v>
                </c:pt>
                <c:pt idx="146">
                  <c:v>14.481472451595943</c:v>
                </c:pt>
                <c:pt idx="147">
                  <c:v>14.541980304062491</c:v>
                </c:pt>
                <c:pt idx="148">
                  <c:v>14.590886771325069</c:v>
                </c:pt>
                <c:pt idx="149">
                  <c:v>14.62976556518721</c:v>
                </c:pt>
                <c:pt idx="150">
                  <c:v>14.661372070828154</c:v>
                </c:pt>
                <c:pt idx="151">
                  <c:v>14.6915791560402</c:v>
                </c:pt>
                <c:pt idx="152">
                  <c:v>14.737175452752842</c:v>
                </c:pt>
                <c:pt idx="153">
                  <c:v>14.82449044785092</c:v>
                </c:pt>
                <c:pt idx="154">
                  <c:v>14.960003434157333</c:v>
                </c:pt>
                <c:pt idx="155">
                  <c:v>15.121123851050912</c:v>
                </c:pt>
                <c:pt idx="156">
                  <c:v>15.253729567896281</c:v>
                </c:pt>
                <c:pt idx="157">
                  <c:v>15.367650528344617</c:v>
                </c:pt>
                <c:pt idx="158">
                  <c:v>15.470310427389817</c:v>
                </c:pt>
                <c:pt idx="159">
                  <c:v>15.562571042635531</c:v>
                </c:pt>
                <c:pt idx="160">
                  <c:v>15.643043735309673</c:v>
                </c:pt>
                <c:pt idx="161">
                  <c:v>15.713465747508691</c:v>
                </c:pt>
                <c:pt idx="162">
                  <c:v>15.773419699208068</c:v>
                </c:pt>
                <c:pt idx="163">
                  <c:v>15.826116172428602</c:v>
                </c:pt>
                <c:pt idx="164">
                  <c:v>15.908431908334975</c:v>
                </c:pt>
                <c:pt idx="165">
                  <c:v>16.010560213575342</c:v>
                </c:pt>
                <c:pt idx="166">
                  <c:v>16.109757074002591</c:v>
                </c:pt>
                <c:pt idx="167">
                  <c:v>16.2133869976436</c:v>
                </c:pt>
                <c:pt idx="168">
                  <c:v>16.299378902650513</c:v>
                </c:pt>
                <c:pt idx="169">
                  <c:v>16.3735629659365</c:v>
                </c:pt>
                <c:pt idx="170">
                  <c:v>16.442095200165468</c:v>
                </c:pt>
                <c:pt idx="171">
                  <c:v>16.504546093841775</c:v>
                </c:pt>
                <c:pt idx="172">
                  <c:v>16.56325641890081</c:v>
                </c:pt>
                <c:pt idx="173">
                  <c:v>16.622701895015854</c:v>
                </c:pt>
                <c:pt idx="174">
                  <c:v>16.688924286521349</c:v>
                </c:pt>
                <c:pt idx="175">
                  <c:v>16.762192232491408</c:v>
                </c:pt>
                <c:pt idx="176">
                  <c:v>16.842185390359631</c:v>
                </c:pt>
                <c:pt idx="177">
                  <c:v>16.94540347416488</c:v>
                </c:pt>
                <c:pt idx="178">
                  <c:v>17.050601314801916</c:v>
                </c:pt>
                <c:pt idx="179">
                  <c:v>17.174132708885466</c:v>
                </c:pt>
                <c:pt idx="180">
                  <c:v>17.286144981296427</c:v>
                </c:pt>
                <c:pt idx="181">
                  <c:v>17.383902779064858</c:v>
                </c:pt>
                <c:pt idx="182">
                  <c:v>17.474802383344603</c:v>
                </c:pt>
                <c:pt idx="183">
                  <c:v>17.553205256975513</c:v>
                </c:pt>
                <c:pt idx="184">
                  <c:v>17.615982871903316</c:v>
                </c:pt>
                <c:pt idx="185">
                  <c:v>17.666609922948918</c:v>
                </c:pt>
                <c:pt idx="186">
                  <c:v>17.706358343616223</c:v>
                </c:pt>
                <c:pt idx="187">
                  <c:v>17.742231285095418</c:v>
                </c:pt>
                <c:pt idx="188">
                  <c:v>17.807520515412659</c:v>
                </c:pt>
                <c:pt idx="189">
                  <c:v>17.902580302169277</c:v>
                </c:pt>
                <c:pt idx="190">
                  <c:v>18.006894400540229</c:v>
                </c:pt>
                <c:pt idx="191">
                  <c:v>18.109316190127849</c:v>
                </c:pt>
                <c:pt idx="192">
                  <c:v>18.197693391455296</c:v>
                </c:pt>
                <c:pt idx="193">
                  <c:v>18.264816086715328</c:v>
                </c:pt>
                <c:pt idx="194">
                  <c:v>18.317224827503882</c:v>
                </c:pt>
                <c:pt idx="195">
                  <c:v>18.356803288076076</c:v>
                </c:pt>
                <c:pt idx="196">
                  <c:v>18.382691487875643</c:v>
                </c:pt>
                <c:pt idx="197">
                  <c:v>18.394412086585703</c:v>
                </c:pt>
                <c:pt idx="198">
                  <c:v>18.396583770675594</c:v>
                </c:pt>
                <c:pt idx="199">
                  <c:v>18.389087618900433</c:v>
                </c:pt>
                <c:pt idx="200">
                  <c:v>18.380552223012444</c:v>
                </c:pt>
                <c:pt idx="201">
                  <c:v>18.38892842254856</c:v>
                </c:pt>
                <c:pt idx="202">
                  <c:v>18.404580839039571</c:v>
                </c:pt>
              </c:numCache>
            </c:numRef>
          </c:val>
        </c:ser>
        <c:marker val="1"/>
        <c:axId val="231655680"/>
        <c:axId val="231665664"/>
      </c:lineChart>
      <c:dateAx>
        <c:axId val="231655680"/>
        <c:scaling>
          <c:orientation val="minMax"/>
        </c:scaling>
        <c:axPos val="b"/>
        <c:numFmt formatCode="mmm/yy" sourceLinked="1"/>
        <c:tickLblPos val="nextTo"/>
        <c:crossAx val="231665664"/>
        <c:crosses val="autoZero"/>
        <c:auto val="1"/>
        <c:lblOffset val="100"/>
        <c:baseTimeUnit val="months"/>
      </c:dateAx>
      <c:valAx>
        <c:axId val="231665664"/>
        <c:scaling>
          <c:orientation val="minMax"/>
        </c:scaling>
        <c:axPos val="l"/>
        <c:majorGridlines/>
        <c:numFmt formatCode="General" sourceLinked="1"/>
        <c:tickLblPos val="nextTo"/>
        <c:crossAx val="23165568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511811024" r="0.511811024" t="0.78740157499999996" header="0.31496062000000041" footer="0.3149606200000004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0"/>
          <c:order val="0"/>
          <c:tx>
            <c:v>Valores Reais</c:v>
          </c:tx>
          <c:spPr>
            <a:ln w="9525"/>
          </c:spPr>
          <c:cat>
            <c:numRef>
              <c:f>SA!$A$4:$A$209</c:f>
              <c:numCache>
                <c:formatCode>mmm/yy</c:formatCode>
                <c:ptCount val="20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</c:numCache>
            </c:numRef>
          </c:cat>
          <c:val>
            <c:numRef>
              <c:f>SA!$B$4:$B$205</c:f>
              <c:numCache>
                <c:formatCode>General</c:formatCode>
                <c:ptCount val="16"/>
                <c:pt idx="0">
                  <c:v>1.68</c:v>
                </c:pt>
                <c:pt idx="1">
                  <c:v>1.2</c:v>
                </c:pt>
                <c:pt idx="2">
                  <c:v>1.27</c:v>
                </c:pt>
                <c:pt idx="3">
                  <c:v>1.23</c:v>
                </c:pt>
                <c:pt idx="4">
                  <c:v>2.09</c:v>
                </c:pt>
                <c:pt idx="5">
                  <c:v>2.19</c:v>
                </c:pt>
                <c:pt idx="6">
                  <c:v>4.6100000000000003</c:v>
                </c:pt>
                <c:pt idx="7">
                  <c:v>13.66</c:v>
                </c:pt>
                <c:pt idx="8">
                  <c:v>15.38</c:v>
                </c:pt>
                <c:pt idx="9">
                  <c:v>13.01</c:v>
                </c:pt>
                <c:pt idx="10">
                  <c:v>18.23</c:v>
                </c:pt>
                <c:pt idx="11">
                  <c:v>4.32</c:v>
                </c:pt>
                <c:pt idx="12">
                  <c:v>1.81</c:v>
                </c:pt>
                <c:pt idx="13">
                  <c:v>1.28</c:v>
                </c:pt>
                <c:pt idx="14">
                  <c:v>24.08</c:v>
                </c:pt>
                <c:pt idx="15">
                  <c:v>24.99</c:v>
                </c:pt>
              </c:numCache>
            </c:numRef>
          </c:val>
        </c:ser>
        <c:ser>
          <c:idx val="1"/>
          <c:order val="1"/>
          <c:tx>
            <c:v>Valores Estimados</c:v>
          </c:tx>
          <c:spPr>
            <a:ln w="9525"/>
          </c:spPr>
          <c:cat>
            <c:numRef>
              <c:f>SA!$A$4:$A$209</c:f>
              <c:numCache>
                <c:formatCode>mmm/yy</c:formatCode>
                <c:ptCount val="20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</c:numCache>
            </c:numRef>
          </c:cat>
          <c:val>
            <c:numRef>
              <c:f>SA!$E$5:$E$209</c:f>
              <c:numCache>
                <c:formatCode>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1.6799999999999997</c:v>
                </c:pt>
                <c:pt idx="12">
                  <c:v>1.3210198378999998</c:v>
                </c:pt>
                <c:pt idx="13">
                  <c:v>16.667605316852352</c:v>
                </c:pt>
                <c:pt idx="14">
                  <c:v>21.36726984649281</c:v>
                </c:pt>
                <c:pt idx="15">
                  <c:v>23.606976443491526</c:v>
                </c:pt>
                <c:pt idx="16">
                  <c:v>12.271102228171086</c:v>
                </c:pt>
                <c:pt idx="17">
                  <c:v>9.3445565205665311</c:v>
                </c:pt>
                <c:pt idx="18">
                  <c:v>10.368379563712921</c:v>
                </c:pt>
              </c:numCache>
            </c:numRef>
          </c:val>
        </c:ser>
        <c:marker val="1"/>
        <c:axId val="233260160"/>
        <c:axId val="233261696"/>
      </c:lineChart>
      <c:dateAx>
        <c:axId val="233260160"/>
        <c:scaling>
          <c:orientation val="minMax"/>
        </c:scaling>
        <c:axPos val="b"/>
        <c:numFmt formatCode="mmm/yy" sourceLinked="1"/>
        <c:tickLblPos val="nextTo"/>
        <c:crossAx val="233261696"/>
        <c:crosses val="autoZero"/>
        <c:auto val="1"/>
        <c:lblOffset val="100"/>
        <c:baseTimeUnit val="months"/>
      </c:dateAx>
      <c:valAx>
        <c:axId val="233261696"/>
        <c:scaling>
          <c:orientation val="minMax"/>
        </c:scaling>
        <c:axPos val="l"/>
        <c:majorGridlines/>
        <c:numFmt formatCode="General" sourceLinked="1"/>
        <c:tickLblPos val="nextTo"/>
        <c:crossAx val="23326016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8740157499999996" l="0.511811024" r="0.511811024" t="0.78740157499999996" header="0.31496062000000041" footer="0.3149606200000004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0"/>
          <c:order val="0"/>
          <c:tx>
            <c:v>Valores Reais</c:v>
          </c:tx>
          <c:spPr>
            <a:ln w="9525"/>
          </c:spPr>
          <c:cat>
            <c:numRef>
              <c:f>SM!$A$4:$A$209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SM!$B$4:$B$205</c:f>
              <c:numCache>
                <c:formatCode>General</c:formatCode>
                <c:ptCount val="202"/>
                <c:pt idx="0">
                  <c:v>1.68</c:v>
                </c:pt>
                <c:pt idx="1">
                  <c:v>1.2</c:v>
                </c:pt>
                <c:pt idx="2">
                  <c:v>1.27</c:v>
                </c:pt>
                <c:pt idx="3">
                  <c:v>1.23</c:v>
                </c:pt>
                <c:pt idx="4">
                  <c:v>2.09</c:v>
                </c:pt>
                <c:pt idx="5">
                  <c:v>2.19</c:v>
                </c:pt>
                <c:pt idx="6">
                  <c:v>4.6100000000000003</c:v>
                </c:pt>
                <c:pt idx="7">
                  <c:v>13.66</c:v>
                </c:pt>
                <c:pt idx="8">
                  <c:v>15.38</c:v>
                </c:pt>
                <c:pt idx="9">
                  <c:v>13.01</c:v>
                </c:pt>
                <c:pt idx="10">
                  <c:v>18.23</c:v>
                </c:pt>
                <c:pt idx="11">
                  <c:v>4.32</c:v>
                </c:pt>
                <c:pt idx="12">
                  <c:v>1.81</c:v>
                </c:pt>
                <c:pt idx="13">
                  <c:v>1.28</c:v>
                </c:pt>
                <c:pt idx="14">
                  <c:v>1.67</c:v>
                </c:pt>
                <c:pt idx="15">
                  <c:v>3.4</c:v>
                </c:pt>
                <c:pt idx="16">
                  <c:v>2.65</c:v>
                </c:pt>
                <c:pt idx="17">
                  <c:v>3.42</c:v>
                </c:pt>
                <c:pt idx="18">
                  <c:v>7.01</c:v>
                </c:pt>
                <c:pt idx="19">
                  <c:v>9.5500000000000007</c:v>
                </c:pt>
                <c:pt idx="20">
                  <c:v>17.04</c:v>
                </c:pt>
                <c:pt idx="21">
                  <c:v>8.41</c:v>
                </c:pt>
                <c:pt idx="22">
                  <c:v>11.15</c:v>
                </c:pt>
                <c:pt idx="23">
                  <c:v>3.74</c:v>
                </c:pt>
                <c:pt idx="24">
                  <c:v>2.34</c:v>
                </c:pt>
                <c:pt idx="25">
                  <c:v>1.74</c:v>
                </c:pt>
                <c:pt idx="26">
                  <c:v>1.21</c:v>
                </c:pt>
                <c:pt idx="27">
                  <c:v>1.1499999999999999</c:v>
                </c:pt>
                <c:pt idx="28">
                  <c:v>1.72</c:v>
                </c:pt>
                <c:pt idx="29">
                  <c:v>2.4</c:v>
                </c:pt>
                <c:pt idx="30">
                  <c:v>5.07</c:v>
                </c:pt>
                <c:pt idx="31">
                  <c:v>8.89</c:v>
                </c:pt>
                <c:pt idx="32">
                  <c:v>8.4</c:v>
                </c:pt>
                <c:pt idx="33">
                  <c:v>10.38</c:v>
                </c:pt>
                <c:pt idx="34">
                  <c:v>6.07</c:v>
                </c:pt>
                <c:pt idx="35">
                  <c:v>2.02</c:v>
                </c:pt>
                <c:pt idx="36">
                  <c:v>1.23</c:v>
                </c:pt>
                <c:pt idx="37">
                  <c:v>1.1000000000000001</c:v>
                </c:pt>
                <c:pt idx="38">
                  <c:v>1.1200000000000001</c:v>
                </c:pt>
                <c:pt idx="39">
                  <c:v>1.33</c:v>
                </c:pt>
                <c:pt idx="40">
                  <c:v>2.1800000000000002</c:v>
                </c:pt>
                <c:pt idx="41">
                  <c:v>3.63</c:v>
                </c:pt>
                <c:pt idx="42">
                  <c:v>4.26</c:v>
                </c:pt>
                <c:pt idx="43">
                  <c:v>11.78</c:v>
                </c:pt>
                <c:pt idx="44">
                  <c:v>12.09</c:v>
                </c:pt>
                <c:pt idx="45">
                  <c:v>10.01</c:v>
                </c:pt>
                <c:pt idx="46">
                  <c:v>17.66</c:v>
                </c:pt>
                <c:pt idx="47">
                  <c:v>6.06</c:v>
                </c:pt>
                <c:pt idx="48">
                  <c:v>2.27</c:v>
                </c:pt>
                <c:pt idx="49">
                  <c:v>1.42</c:v>
                </c:pt>
                <c:pt idx="50">
                  <c:v>1.03</c:v>
                </c:pt>
                <c:pt idx="51">
                  <c:v>1.1299999999999999</c:v>
                </c:pt>
                <c:pt idx="52">
                  <c:v>1.69</c:v>
                </c:pt>
                <c:pt idx="53">
                  <c:v>2.8</c:v>
                </c:pt>
                <c:pt idx="54">
                  <c:v>5.81</c:v>
                </c:pt>
                <c:pt idx="55">
                  <c:v>15.47</c:v>
                </c:pt>
                <c:pt idx="56">
                  <c:v>20.68</c:v>
                </c:pt>
                <c:pt idx="57">
                  <c:v>26.27</c:v>
                </c:pt>
                <c:pt idx="58">
                  <c:v>16.09</c:v>
                </c:pt>
                <c:pt idx="59">
                  <c:v>3.09</c:v>
                </c:pt>
                <c:pt idx="60">
                  <c:v>1.6</c:v>
                </c:pt>
                <c:pt idx="61">
                  <c:v>1.41</c:v>
                </c:pt>
                <c:pt idx="62">
                  <c:v>3.44</c:v>
                </c:pt>
                <c:pt idx="63">
                  <c:v>5.14</c:v>
                </c:pt>
                <c:pt idx="64">
                  <c:v>3.04</c:v>
                </c:pt>
                <c:pt idx="65">
                  <c:v>2.5099999999999998</c:v>
                </c:pt>
                <c:pt idx="66">
                  <c:v>4.34</c:v>
                </c:pt>
                <c:pt idx="67">
                  <c:v>7.17</c:v>
                </c:pt>
                <c:pt idx="68">
                  <c:v>5.52</c:v>
                </c:pt>
                <c:pt idx="69">
                  <c:v>7.17</c:v>
                </c:pt>
                <c:pt idx="70">
                  <c:v>10.86</c:v>
                </c:pt>
                <c:pt idx="71">
                  <c:v>3.29</c:v>
                </c:pt>
                <c:pt idx="72">
                  <c:v>1.69</c:v>
                </c:pt>
                <c:pt idx="73">
                  <c:v>1.02</c:v>
                </c:pt>
                <c:pt idx="74">
                  <c:v>1.41</c:v>
                </c:pt>
                <c:pt idx="75">
                  <c:v>3.05</c:v>
                </c:pt>
                <c:pt idx="76">
                  <c:v>6.72</c:v>
                </c:pt>
                <c:pt idx="77">
                  <c:v>7.76</c:v>
                </c:pt>
                <c:pt idx="78">
                  <c:v>13.27</c:v>
                </c:pt>
                <c:pt idx="79">
                  <c:v>12.33</c:v>
                </c:pt>
                <c:pt idx="80">
                  <c:v>15.38</c:v>
                </c:pt>
                <c:pt idx="81">
                  <c:v>24</c:v>
                </c:pt>
                <c:pt idx="82">
                  <c:v>20.83</c:v>
                </c:pt>
                <c:pt idx="83">
                  <c:v>5.42</c:v>
                </c:pt>
                <c:pt idx="84">
                  <c:v>2.94</c:v>
                </c:pt>
                <c:pt idx="85">
                  <c:v>1.76</c:v>
                </c:pt>
                <c:pt idx="86">
                  <c:v>2.62</c:v>
                </c:pt>
                <c:pt idx="87">
                  <c:v>2.48</c:v>
                </c:pt>
                <c:pt idx="88">
                  <c:v>2.46</c:v>
                </c:pt>
                <c:pt idx="89">
                  <c:v>3.79</c:v>
                </c:pt>
                <c:pt idx="90">
                  <c:v>7.14</c:v>
                </c:pt>
                <c:pt idx="91">
                  <c:v>11.46</c:v>
                </c:pt>
                <c:pt idx="92">
                  <c:v>14.9</c:v>
                </c:pt>
                <c:pt idx="93">
                  <c:v>21.27</c:v>
                </c:pt>
                <c:pt idx="94">
                  <c:v>11.27</c:v>
                </c:pt>
                <c:pt idx="95">
                  <c:v>4.25</c:v>
                </c:pt>
                <c:pt idx="96">
                  <c:v>2.5499999999999998</c:v>
                </c:pt>
                <c:pt idx="97">
                  <c:v>2.2000000000000002</c:v>
                </c:pt>
                <c:pt idx="98">
                  <c:v>2.09</c:v>
                </c:pt>
                <c:pt idx="99">
                  <c:v>2.37</c:v>
                </c:pt>
                <c:pt idx="100">
                  <c:v>2.76</c:v>
                </c:pt>
                <c:pt idx="101">
                  <c:v>2.75</c:v>
                </c:pt>
                <c:pt idx="102">
                  <c:v>4.5</c:v>
                </c:pt>
                <c:pt idx="103">
                  <c:v>16.21</c:v>
                </c:pt>
                <c:pt idx="104">
                  <c:v>30.38</c:v>
                </c:pt>
                <c:pt idx="105">
                  <c:v>32.89</c:v>
                </c:pt>
                <c:pt idx="106">
                  <c:v>45.71</c:v>
                </c:pt>
                <c:pt idx="107">
                  <c:v>15.32</c:v>
                </c:pt>
                <c:pt idx="108">
                  <c:v>4.76</c:v>
                </c:pt>
                <c:pt idx="109">
                  <c:v>2.71</c:v>
                </c:pt>
                <c:pt idx="110">
                  <c:v>2.37</c:v>
                </c:pt>
                <c:pt idx="111">
                  <c:v>2.15</c:v>
                </c:pt>
                <c:pt idx="112">
                  <c:v>3.81</c:v>
                </c:pt>
                <c:pt idx="113">
                  <c:v>8.36</c:v>
                </c:pt>
                <c:pt idx="114">
                  <c:v>17.64</c:v>
                </c:pt>
                <c:pt idx="115">
                  <c:v>21.95</c:v>
                </c:pt>
                <c:pt idx="116">
                  <c:v>16.86</c:v>
                </c:pt>
                <c:pt idx="117">
                  <c:v>11.87</c:v>
                </c:pt>
                <c:pt idx="118">
                  <c:v>9.98</c:v>
                </c:pt>
                <c:pt idx="119">
                  <c:v>6.41</c:v>
                </c:pt>
                <c:pt idx="120">
                  <c:v>3.09</c:v>
                </c:pt>
                <c:pt idx="121">
                  <c:v>2.1800000000000002</c:v>
                </c:pt>
                <c:pt idx="122">
                  <c:v>2.2799999999999998</c:v>
                </c:pt>
                <c:pt idx="123">
                  <c:v>2.82</c:v>
                </c:pt>
                <c:pt idx="124">
                  <c:v>5.52</c:v>
                </c:pt>
                <c:pt idx="125">
                  <c:v>6.5</c:v>
                </c:pt>
                <c:pt idx="126">
                  <c:v>11.38</c:v>
                </c:pt>
                <c:pt idx="127">
                  <c:v>28.87</c:v>
                </c:pt>
                <c:pt idx="128">
                  <c:v>35.76</c:v>
                </c:pt>
                <c:pt idx="129">
                  <c:v>44.6</c:v>
                </c:pt>
                <c:pt idx="130">
                  <c:v>26.58</c:v>
                </c:pt>
                <c:pt idx="131">
                  <c:v>5.78</c:v>
                </c:pt>
                <c:pt idx="132">
                  <c:v>2.92</c:v>
                </c:pt>
                <c:pt idx="133">
                  <c:v>2.34</c:v>
                </c:pt>
                <c:pt idx="134">
                  <c:v>3.87</c:v>
                </c:pt>
                <c:pt idx="135">
                  <c:v>10.7</c:v>
                </c:pt>
                <c:pt idx="136">
                  <c:v>16.489999999999998</c:v>
                </c:pt>
                <c:pt idx="137">
                  <c:v>18.850000000000001</c:v>
                </c:pt>
                <c:pt idx="138">
                  <c:v>17.97</c:v>
                </c:pt>
                <c:pt idx="139">
                  <c:v>14.82</c:v>
                </c:pt>
                <c:pt idx="140">
                  <c:v>19.03</c:v>
                </c:pt>
                <c:pt idx="141">
                  <c:v>20.99</c:v>
                </c:pt>
                <c:pt idx="142">
                  <c:v>14.92</c:v>
                </c:pt>
                <c:pt idx="143">
                  <c:v>10.16</c:v>
                </c:pt>
                <c:pt idx="144">
                  <c:v>4.74</c:v>
                </c:pt>
                <c:pt idx="145">
                  <c:v>5.15</c:v>
                </c:pt>
                <c:pt idx="146">
                  <c:v>7.84</c:v>
                </c:pt>
                <c:pt idx="147">
                  <c:v>5.24</c:v>
                </c:pt>
                <c:pt idx="148">
                  <c:v>4.7699999999999996</c:v>
                </c:pt>
                <c:pt idx="149">
                  <c:v>5.97</c:v>
                </c:pt>
                <c:pt idx="150">
                  <c:v>9.61</c:v>
                </c:pt>
                <c:pt idx="151">
                  <c:v>20.100000000000001</c:v>
                </c:pt>
                <c:pt idx="152">
                  <c:v>38.950000000000003</c:v>
                </c:pt>
                <c:pt idx="153">
                  <c:v>51.78</c:v>
                </c:pt>
                <c:pt idx="154">
                  <c:v>46.64</c:v>
                </c:pt>
                <c:pt idx="155">
                  <c:v>16.260000000000002</c:v>
                </c:pt>
                <c:pt idx="156">
                  <c:v>6.19</c:v>
                </c:pt>
                <c:pt idx="157">
                  <c:v>5.03</c:v>
                </c:pt>
                <c:pt idx="158">
                  <c:v>4.9400000000000004</c:v>
                </c:pt>
                <c:pt idx="159">
                  <c:v>4.22</c:v>
                </c:pt>
                <c:pt idx="160">
                  <c:v>4.79</c:v>
                </c:pt>
                <c:pt idx="161">
                  <c:v>4.8899999999999997</c:v>
                </c:pt>
                <c:pt idx="162">
                  <c:v>6.62</c:v>
                </c:pt>
                <c:pt idx="163">
                  <c:v>26.52</c:v>
                </c:pt>
                <c:pt idx="164">
                  <c:v>31.47</c:v>
                </c:pt>
                <c:pt idx="165">
                  <c:v>22.28</c:v>
                </c:pt>
                <c:pt idx="166">
                  <c:v>21.53</c:v>
                </c:pt>
                <c:pt idx="167">
                  <c:v>9.83</c:v>
                </c:pt>
                <c:pt idx="168">
                  <c:v>7.02</c:v>
                </c:pt>
                <c:pt idx="169">
                  <c:v>8.82</c:v>
                </c:pt>
                <c:pt idx="170">
                  <c:v>9.5299999999999994</c:v>
                </c:pt>
                <c:pt idx="171">
                  <c:v>11.12</c:v>
                </c:pt>
                <c:pt idx="172">
                  <c:v>14.25</c:v>
                </c:pt>
                <c:pt idx="173">
                  <c:v>18.96</c:v>
                </c:pt>
                <c:pt idx="174">
                  <c:v>21.49</c:v>
                </c:pt>
                <c:pt idx="175">
                  <c:v>22.63</c:v>
                </c:pt>
                <c:pt idx="176">
                  <c:v>31.75</c:v>
                </c:pt>
                <c:pt idx="177">
                  <c:v>25.42</c:v>
                </c:pt>
                <c:pt idx="178">
                  <c:v>30.74</c:v>
                </c:pt>
                <c:pt idx="179">
                  <c:v>18.079999999999998</c:v>
                </c:pt>
                <c:pt idx="180">
                  <c:v>10.39</c:v>
                </c:pt>
                <c:pt idx="181">
                  <c:v>10.4</c:v>
                </c:pt>
                <c:pt idx="182">
                  <c:v>7.54</c:v>
                </c:pt>
                <c:pt idx="183">
                  <c:v>4.53</c:v>
                </c:pt>
                <c:pt idx="184">
                  <c:v>4.84</c:v>
                </c:pt>
                <c:pt idx="185">
                  <c:v>5.67</c:v>
                </c:pt>
                <c:pt idx="186">
                  <c:v>9.7100000000000009</c:v>
                </c:pt>
                <c:pt idx="187">
                  <c:v>28.91</c:v>
                </c:pt>
                <c:pt idx="188">
                  <c:v>38.74</c:v>
                </c:pt>
                <c:pt idx="189">
                  <c:v>33.14</c:v>
                </c:pt>
                <c:pt idx="190">
                  <c:v>24.65</c:v>
                </c:pt>
                <c:pt idx="191">
                  <c:v>14.19</c:v>
                </c:pt>
                <c:pt idx="192">
                  <c:v>5.28</c:v>
                </c:pt>
                <c:pt idx="193">
                  <c:v>4.22</c:v>
                </c:pt>
                <c:pt idx="194">
                  <c:v>4.68</c:v>
                </c:pt>
                <c:pt idx="195">
                  <c:v>4.4800000000000004</c:v>
                </c:pt>
                <c:pt idx="196">
                  <c:v>4.1399999999999997</c:v>
                </c:pt>
                <c:pt idx="197">
                  <c:v>6.35</c:v>
                </c:pt>
                <c:pt idx="198">
                  <c:v>7.39</c:v>
                </c:pt>
                <c:pt idx="199">
                  <c:v>12.35</c:v>
                </c:pt>
                <c:pt idx="200">
                  <c:v>24.08</c:v>
                </c:pt>
                <c:pt idx="201">
                  <c:v>24.99</c:v>
                </c:pt>
              </c:numCache>
            </c:numRef>
          </c:val>
        </c:ser>
        <c:ser>
          <c:idx val="1"/>
          <c:order val="1"/>
          <c:tx>
            <c:v>Valores Estimados</c:v>
          </c:tx>
          <c:spPr>
            <a:ln w="9525"/>
          </c:spPr>
          <c:cat>
            <c:numRef>
              <c:f>SM!$A$4:$A$209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SM!$E$4:$E$209</c:f>
              <c:numCache>
                <c:formatCode>0.00</c:formatCode>
                <c:ptCount val="206"/>
                <c:pt idx="4">
                  <c:v>1.68</c:v>
                </c:pt>
                <c:pt idx="5">
                  <c:v>1.4880111833877581</c:v>
                </c:pt>
                <c:pt idx="6">
                  <c:v>2.3054564694510087</c:v>
                </c:pt>
                <c:pt idx="7">
                  <c:v>4.4278705172544992</c:v>
                </c:pt>
                <c:pt idx="8">
                  <c:v>18.508987363701053</c:v>
                </c:pt>
                <c:pt idx="9">
                  <c:v>11.045502559058233</c:v>
                </c:pt>
                <c:pt idx="10">
                  <c:v>13.775615805131757</c:v>
                </c:pt>
                <c:pt idx="11">
                  <c:v>17.636216594256961</c:v>
                </c:pt>
                <c:pt idx="12">
                  <c:v>6.1314235690556069</c:v>
                </c:pt>
                <c:pt idx="13">
                  <c:v>1.3546327096174842</c:v>
                </c:pt>
                <c:pt idx="14">
                  <c:v>1.3621408075777794</c:v>
                </c:pt>
                <c:pt idx="15">
                  <c:v>1.5325097133640475</c:v>
                </c:pt>
                <c:pt idx="16">
                  <c:v>4.6000643475101493</c:v>
                </c:pt>
                <c:pt idx="17">
                  <c:v>2.0055170146243992</c:v>
                </c:pt>
                <c:pt idx="18">
                  <c:v>3.6256219338893461</c:v>
                </c:pt>
                <c:pt idx="19">
                  <c:v>6.4400103562693651</c:v>
                </c:pt>
                <c:pt idx="20">
                  <c:v>12.696542476535043</c:v>
                </c:pt>
                <c:pt idx="21">
                  <c:v>12.929949817068755</c:v>
                </c:pt>
                <c:pt idx="22">
                  <c:v>9.0673646589516146</c:v>
                </c:pt>
                <c:pt idx="23">
                  <c:v>10.267048944830398</c:v>
                </c:pt>
                <c:pt idx="24">
                  <c:v>5.1375173175056386</c:v>
                </c:pt>
                <c:pt idx="25">
                  <c:v>1.7947560656404413</c:v>
                </c:pt>
                <c:pt idx="26">
                  <c:v>1.882802612635277</c:v>
                </c:pt>
                <c:pt idx="27">
                  <c:v>1.0928732279707387</c:v>
                </c:pt>
                <c:pt idx="28">
                  <c:v>1.5478000477542779</c:v>
                </c:pt>
                <c:pt idx="29">
                  <c:v>1.3163514738597197</c:v>
                </c:pt>
                <c:pt idx="30">
                  <c:v>2.5540666702129902</c:v>
                </c:pt>
                <c:pt idx="31">
                  <c:v>4.5453636806074353</c:v>
                </c:pt>
                <c:pt idx="32">
                  <c:v>11.888101973925435</c:v>
                </c:pt>
                <c:pt idx="33">
                  <c:v>6.5215915349748048</c:v>
                </c:pt>
                <c:pt idx="34">
                  <c:v>11.069287945420973</c:v>
                </c:pt>
                <c:pt idx="35">
                  <c:v>5.56101979853175</c:v>
                </c:pt>
                <c:pt idx="36">
                  <c:v>2.760619041848182</c:v>
                </c:pt>
                <c:pt idx="37">
                  <c:v>0.98064282038938311</c:v>
                </c:pt>
                <c:pt idx="38">
                  <c:v>1.1551963269673466</c:v>
                </c:pt>
                <c:pt idx="39">
                  <c:v>0.99768001081538049</c:v>
                </c:pt>
                <c:pt idx="40">
                  <c:v>1.7735992970096375</c:v>
                </c:pt>
                <c:pt idx="41">
                  <c:v>1.7358050012376909</c:v>
                </c:pt>
                <c:pt idx="42">
                  <c:v>3.7772673438539028</c:v>
                </c:pt>
                <c:pt idx="43">
                  <c:v>3.8033568977429653</c:v>
                </c:pt>
                <c:pt idx="44">
                  <c:v>15.581071958637722</c:v>
                </c:pt>
                <c:pt idx="45">
                  <c:v>9.7567943211217791</c:v>
                </c:pt>
                <c:pt idx="46">
                  <c:v>10.431300616697118</c:v>
                </c:pt>
                <c:pt idx="47">
                  <c:v>15.837630410968227</c:v>
                </c:pt>
                <c:pt idx="48">
                  <c:v>8.1902541469503429</c:v>
                </c:pt>
                <c:pt idx="49">
                  <c:v>1.9117789357238695</c:v>
                </c:pt>
                <c:pt idx="50">
                  <c:v>1.4983938799748007</c:v>
                </c:pt>
                <c:pt idx="51">
                  <c:v>0.90646203402344216</c:v>
                </c:pt>
                <c:pt idx="52">
                  <c:v>1.4592513589596665</c:v>
                </c:pt>
                <c:pt idx="53">
                  <c:v>1.4119993841899321</c:v>
                </c:pt>
                <c:pt idx="54">
                  <c:v>2.9084583046293639</c:v>
                </c:pt>
                <c:pt idx="55">
                  <c:v>5.0875496770775115</c:v>
                </c:pt>
                <c:pt idx="56">
                  <c:v>19.800415654788313</c:v>
                </c:pt>
                <c:pt idx="57">
                  <c:v>17.408832228007402</c:v>
                </c:pt>
                <c:pt idx="58">
                  <c:v>27.361371614802358</c:v>
                </c:pt>
                <c:pt idx="59">
                  <c:v>14.412648352463219</c:v>
                </c:pt>
                <c:pt idx="60">
                  <c:v>4.1977215544651214</c:v>
                </c:pt>
                <c:pt idx="61">
                  <c:v>1.3908603314172672</c:v>
                </c:pt>
                <c:pt idx="62">
                  <c:v>1.4514233818006486</c:v>
                </c:pt>
                <c:pt idx="63">
                  <c:v>2.8774418651659568</c:v>
                </c:pt>
                <c:pt idx="64">
                  <c:v>6.7504037799060956</c:v>
                </c:pt>
                <c:pt idx="65">
                  <c:v>2.6966117388429365</c:v>
                </c:pt>
                <c:pt idx="66">
                  <c:v>2.6119022709376356</c:v>
                </c:pt>
                <c:pt idx="67">
                  <c:v>3.6328028698543555</c:v>
                </c:pt>
                <c:pt idx="68">
                  <c:v>9.1546603708156642</c:v>
                </c:pt>
                <c:pt idx="69">
                  <c:v>4.9437470033557371</c:v>
                </c:pt>
                <c:pt idx="70">
                  <c:v>7.4719885728158841</c:v>
                </c:pt>
                <c:pt idx="71">
                  <c:v>9.1178826108357374</c:v>
                </c:pt>
                <c:pt idx="72">
                  <c:v>4.2771998936301516</c:v>
                </c:pt>
                <c:pt idx="73">
                  <c:v>1.559931046234295</c:v>
                </c:pt>
                <c:pt idx="74">
                  <c:v>1.0778354078215926</c:v>
                </c:pt>
                <c:pt idx="75">
                  <c:v>1.145618937382922</c:v>
                </c:pt>
                <c:pt idx="76">
                  <c:v>3.8272658260739818</c:v>
                </c:pt>
                <c:pt idx="77">
                  <c:v>6.1051442598748418</c:v>
                </c:pt>
                <c:pt idx="78">
                  <c:v>8.203043519078058</c:v>
                </c:pt>
                <c:pt idx="79">
                  <c:v>10.82554304349096</c:v>
                </c:pt>
                <c:pt idx="80">
                  <c:v>15.551729032654505</c:v>
                </c:pt>
                <c:pt idx="81">
                  <c:v>14.024857540593802</c:v>
                </c:pt>
                <c:pt idx="82">
                  <c:v>25.355959935785155</c:v>
                </c:pt>
                <c:pt idx="83">
                  <c:v>17.088519150159577</c:v>
                </c:pt>
                <c:pt idx="84">
                  <c:v>7.0784258261087398</c:v>
                </c:pt>
                <c:pt idx="85">
                  <c:v>2.7623985272237142</c:v>
                </c:pt>
                <c:pt idx="86">
                  <c:v>1.8702368385057093</c:v>
                </c:pt>
                <c:pt idx="87">
                  <c:v>2.06563235126873</c:v>
                </c:pt>
                <c:pt idx="88">
                  <c:v>3.1563634219672068</c:v>
                </c:pt>
                <c:pt idx="89">
                  <c:v>2.3005403435726866</c:v>
                </c:pt>
                <c:pt idx="90">
                  <c:v>4.0202319132924353</c:v>
                </c:pt>
                <c:pt idx="91">
                  <c:v>5.6040358634766516</c:v>
                </c:pt>
                <c:pt idx="92">
                  <c:v>14.394700684809584</c:v>
                </c:pt>
                <c:pt idx="93">
                  <c:v>14.017503600657859</c:v>
                </c:pt>
                <c:pt idx="94">
                  <c:v>22.598183094967268</c:v>
                </c:pt>
                <c:pt idx="95">
                  <c:v>9.0693971817562691</c:v>
                </c:pt>
                <c:pt idx="96">
                  <c:v>5.441571761449076</c:v>
                </c:pt>
                <c:pt idx="97">
                  <c:v>2.4578497274872957</c:v>
                </c:pt>
                <c:pt idx="98">
                  <c:v>2.3035950442863977</c:v>
                </c:pt>
                <c:pt idx="99">
                  <c:v>1.65371617160771</c:v>
                </c:pt>
                <c:pt idx="100">
                  <c:v>2.9636912154780348</c:v>
                </c:pt>
                <c:pt idx="101">
                  <c:v>2.6583539765723758</c:v>
                </c:pt>
                <c:pt idx="102">
                  <c:v>2.8730473077791658</c:v>
                </c:pt>
                <c:pt idx="103">
                  <c:v>3.5571205592362589</c:v>
                </c:pt>
                <c:pt idx="104">
                  <c:v>19.984425455235254</c:v>
                </c:pt>
                <c:pt idx="105">
                  <c:v>29.111528357697754</c:v>
                </c:pt>
                <c:pt idx="106">
                  <c:v>34.502739573947011</c:v>
                </c:pt>
                <c:pt idx="107">
                  <c:v>36.456725971936159</c:v>
                </c:pt>
                <c:pt idx="108">
                  <c:v>19.428391907771552</c:v>
                </c:pt>
                <c:pt idx="109">
                  <c:v>4.8029696819134866</c:v>
                </c:pt>
                <c:pt idx="110">
                  <c:v>2.8909427583406595</c:v>
                </c:pt>
                <c:pt idx="111">
                  <c:v>1.854761799103817</c:v>
                </c:pt>
                <c:pt idx="112">
                  <c:v>2.5883875964725713</c:v>
                </c:pt>
                <c:pt idx="113">
                  <c:v>3.7757445394988172</c:v>
                </c:pt>
                <c:pt idx="114">
                  <c:v>8.8052374244803815</c:v>
                </c:pt>
                <c:pt idx="115">
                  <c:v>13.721833489105295</c:v>
                </c:pt>
                <c:pt idx="116">
                  <c:v>26.401793498991921</c:v>
                </c:pt>
                <c:pt idx="117">
                  <c:v>17.019311897220092</c:v>
                </c:pt>
                <c:pt idx="118">
                  <c:v>12.697144544877018</c:v>
                </c:pt>
                <c:pt idx="119">
                  <c:v>7.8469072615240787</c:v>
                </c:pt>
                <c:pt idx="120">
                  <c:v>7.6668463065180177</c:v>
                </c:pt>
                <c:pt idx="121">
                  <c:v>3.1728713769321333</c:v>
                </c:pt>
                <c:pt idx="122">
                  <c:v>2.3389471222064859</c:v>
                </c:pt>
                <c:pt idx="123">
                  <c:v>1.7868192539999153</c:v>
                </c:pt>
                <c:pt idx="124">
                  <c:v>3.2722840045032862</c:v>
                </c:pt>
                <c:pt idx="125">
                  <c:v>5.5877401101003361</c:v>
                </c:pt>
                <c:pt idx="126">
                  <c:v>6.9547536364067533</c:v>
                </c:pt>
                <c:pt idx="127">
                  <c:v>8.9150838753966255</c:v>
                </c:pt>
                <c:pt idx="128">
                  <c:v>33.341796087110403</c:v>
                </c:pt>
                <c:pt idx="129">
                  <c:v>36.242500668205139</c:v>
                </c:pt>
                <c:pt idx="130">
                  <c:v>47.880430975215816</c:v>
                </c:pt>
                <c:pt idx="131">
                  <c:v>21.342979597034365</c:v>
                </c:pt>
                <c:pt idx="132">
                  <c:v>6.9805118732406903</c:v>
                </c:pt>
                <c:pt idx="133">
                  <c:v>3.0369120944664654</c:v>
                </c:pt>
                <c:pt idx="134">
                  <c:v>2.4914546838148222</c:v>
                </c:pt>
                <c:pt idx="135">
                  <c:v>2.9574172523466391</c:v>
                </c:pt>
                <c:pt idx="136">
                  <c:v>12.480493122197434</c:v>
                </c:pt>
                <c:pt idx="137">
                  <c:v>16.997464138100849</c:v>
                </c:pt>
                <c:pt idx="138">
                  <c:v>20.156220609853282</c:v>
                </c:pt>
                <c:pt idx="139">
                  <c:v>13.926904230729361</c:v>
                </c:pt>
                <c:pt idx="140">
                  <c:v>17.338589094787075</c:v>
                </c:pt>
                <c:pt idx="141">
                  <c:v>19.618685141130243</c:v>
                </c:pt>
                <c:pt idx="142">
                  <c:v>22.375205231458377</c:v>
                </c:pt>
                <c:pt idx="143">
                  <c:v>11.670372605634904</c:v>
                </c:pt>
                <c:pt idx="144">
                  <c:v>11.933434737309888</c:v>
                </c:pt>
                <c:pt idx="145">
                  <c:v>5.0147644034969616</c:v>
                </c:pt>
                <c:pt idx="146">
                  <c:v>5.4424815719113786</c:v>
                </c:pt>
                <c:pt idx="147">
                  <c:v>6.0864176905384895</c:v>
                </c:pt>
                <c:pt idx="148">
                  <c:v>6.0199234910392327</c:v>
                </c:pt>
                <c:pt idx="149">
                  <c:v>5.0705883059060302</c:v>
                </c:pt>
                <c:pt idx="150">
                  <c:v>6.3253310994951519</c:v>
                </c:pt>
                <c:pt idx="151">
                  <c:v>7.3985492783371294</c:v>
                </c:pt>
                <c:pt idx="152">
                  <c:v>22.751585015882032</c:v>
                </c:pt>
                <c:pt idx="153">
                  <c:v>41.222324463665842</c:v>
                </c:pt>
                <c:pt idx="154">
                  <c:v>54.987817955068145</c:v>
                </c:pt>
                <c:pt idx="155">
                  <c:v>36.39411151574761</c:v>
                </c:pt>
                <c:pt idx="156">
                  <c:v>18.912273582935729</c:v>
                </c:pt>
                <c:pt idx="157">
                  <c:v>6.7968526892138428</c:v>
                </c:pt>
                <c:pt idx="158">
                  <c:v>5.3567955880616704</c:v>
                </c:pt>
                <c:pt idx="159">
                  <c:v>3.7826555663609507</c:v>
                </c:pt>
                <c:pt idx="160">
                  <c:v>4.7387717481751475</c:v>
                </c:pt>
                <c:pt idx="161">
                  <c:v>5.2282803596869298</c:v>
                </c:pt>
                <c:pt idx="162">
                  <c:v>5.2063924379619841</c:v>
                </c:pt>
                <c:pt idx="163">
                  <c:v>5.0598306598983971</c:v>
                </c:pt>
                <c:pt idx="164">
                  <c:v>29.38659009936136</c:v>
                </c:pt>
                <c:pt idx="165">
                  <c:v>34.272613690293092</c:v>
                </c:pt>
                <c:pt idx="166">
                  <c:v>24.017707189551452</c:v>
                </c:pt>
                <c:pt idx="167">
                  <c:v>16.711141326304435</c:v>
                </c:pt>
                <c:pt idx="168">
                  <c:v>11.030795859684037</c:v>
                </c:pt>
                <c:pt idx="169">
                  <c:v>7.6493245518190278</c:v>
                </c:pt>
                <c:pt idx="170">
                  <c:v>9.4689209823361615</c:v>
                </c:pt>
                <c:pt idx="171">
                  <c:v>7.3115135135422582</c:v>
                </c:pt>
                <c:pt idx="172">
                  <c:v>12.291455551534755</c:v>
                </c:pt>
                <c:pt idx="173">
                  <c:v>15.526261686108823</c:v>
                </c:pt>
                <c:pt idx="174">
                  <c:v>20.296112806815778</c:v>
                </c:pt>
                <c:pt idx="175">
                  <c:v>16.566075217342441</c:v>
                </c:pt>
                <c:pt idx="176">
                  <c:v>24.959850403113464</c:v>
                </c:pt>
                <c:pt idx="177">
                  <c:v>34.574792322712611</c:v>
                </c:pt>
                <c:pt idx="178">
                  <c:v>27.398698019169522</c:v>
                </c:pt>
                <c:pt idx="179">
                  <c:v>23.759384266386117</c:v>
                </c:pt>
                <c:pt idx="180">
                  <c:v>20.11625057555203</c:v>
                </c:pt>
                <c:pt idx="181">
                  <c:v>11.421592639069365</c:v>
                </c:pt>
                <c:pt idx="182">
                  <c:v>11.247989149802519</c:v>
                </c:pt>
                <c:pt idx="183">
                  <c:v>5.8448163217953537</c:v>
                </c:pt>
                <c:pt idx="184">
                  <c:v>4.9871444020961322</c:v>
                </c:pt>
                <c:pt idx="185">
                  <c:v>5.3145874896746079</c:v>
                </c:pt>
                <c:pt idx="186">
                  <c:v>6.0765089606384413</c:v>
                </c:pt>
                <c:pt idx="187">
                  <c:v>7.4445839944170666</c:v>
                </c:pt>
                <c:pt idx="188">
                  <c:v>31.420606370991518</c:v>
                </c:pt>
                <c:pt idx="189">
                  <c:v>42.449699667982486</c:v>
                </c:pt>
                <c:pt idx="190">
                  <c:v>35.903368776249991</c:v>
                </c:pt>
                <c:pt idx="191">
                  <c:v>19.278596000338354</c:v>
                </c:pt>
                <c:pt idx="192">
                  <c:v>15.562458096616586</c:v>
                </c:pt>
                <c:pt idx="193">
                  <c:v>5.9444133669819292</c:v>
                </c:pt>
                <c:pt idx="194">
                  <c:v>4.5682870585935573</c:v>
                </c:pt>
                <c:pt idx="195">
                  <c:v>3.6371676335585339</c:v>
                </c:pt>
                <c:pt idx="196">
                  <c:v>4.7451017925381969</c:v>
                </c:pt>
                <c:pt idx="197">
                  <c:v>4.6408533283221045</c:v>
                </c:pt>
                <c:pt idx="198">
                  <c:v>6.8461696757184365</c:v>
                </c:pt>
                <c:pt idx="199">
                  <c:v>5.7542248695459959</c:v>
                </c:pt>
                <c:pt idx="200">
                  <c:v>12.933924177299353</c:v>
                </c:pt>
                <c:pt idx="201">
                  <c:v>26.90626165651631</c:v>
                </c:pt>
                <c:pt idx="202">
                  <c:v>28.573686898211498</c:v>
                </c:pt>
              </c:numCache>
            </c:numRef>
          </c:val>
        </c:ser>
        <c:marker val="1"/>
        <c:axId val="238600192"/>
        <c:axId val="238601728"/>
      </c:lineChart>
      <c:dateAx>
        <c:axId val="238600192"/>
        <c:scaling>
          <c:orientation val="minMax"/>
        </c:scaling>
        <c:axPos val="b"/>
        <c:numFmt formatCode="mmm/yy" sourceLinked="1"/>
        <c:tickLblPos val="nextTo"/>
        <c:crossAx val="238601728"/>
        <c:crosses val="autoZero"/>
        <c:auto val="1"/>
        <c:lblOffset val="100"/>
        <c:baseTimeUnit val="months"/>
      </c:dateAx>
      <c:valAx>
        <c:axId val="238601728"/>
        <c:scaling>
          <c:orientation val="minMax"/>
        </c:scaling>
        <c:axPos val="l"/>
        <c:majorGridlines/>
        <c:numFmt formatCode="General" sourceLinked="1"/>
        <c:tickLblPos val="nextTo"/>
        <c:crossAx val="23860019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511811024" r="0.511811024" t="0.78740157499999996" header="0.31496062000000041" footer="0.3149606200000004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0"/>
          <c:order val="0"/>
          <c:tx>
            <c:v>Valores Reais</c:v>
          </c:tx>
          <c:spPr>
            <a:ln w="9525"/>
          </c:spPr>
          <c:cat>
            <c:numRef>
              <c:f>'SA-HW'!$A$4:$A$209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'SA-HW'!$B$4:$B$205</c:f>
              <c:numCache>
                <c:formatCode>General</c:formatCode>
                <c:ptCount val="202"/>
                <c:pt idx="0">
                  <c:v>1.68</c:v>
                </c:pt>
                <c:pt idx="1">
                  <c:v>1.2</c:v>
                </c:pt>
                <c:pt idx="2">
                  <c:v>1.27</c:v>
                </c:pt>
                <c:pt idx="3">
                  <c:v>1.23</c:v>
                </c:pt>
                <c:pt idx="4">
                  <c:v>2.09</c:v>
                </c:pt>
                <c:pt idx="5">
                  <c:v>2.19</c:v>
                </c:pt>
                <c:pt idx="6">
                  <c:v>4.6100000000000003</c:v>
                </c:pt>
                <c:pt idx="7">
                  <c:v>13.66</c:v>
                </c:pt>
                <c:pt idx="8">
                  <c:v>15.38</c:v>
                </c:pt>
                <c:pt idx="9">
                  <c:v>13.01</c:v>
                </c:pt>
                <c:pt idx="10">
                  <c:v>18.23</c:v>
                </c:pt>
                <c:pt idx="11">
                  <c:v>4.32</c:v>
                </c:pt>
                <c:pt idx="12">
                  <c:v>1.81</c:v>
                </c:pt>
                <c:pt idx="13">
                  <c:v>1.28</c:v>
                </c:pt>
                <c:pt idx="14">
                  <c:v>1.67</c:v>
                </c:pt>
                <c:pt idx="15">
                  <c:v>3.4</c:v>
                </c:pt>
                <c:pt idx="16">
                  <c:v>2.65</c:v>
                </c:pt>
                <c:pt idx="17">
                  <c:v>3.42</c:v>
                </c:pt>
                <c:pt idx="18">
                  <c:v>7.01</c:v>
                </c:pt>
                <c:pt idx="19">
                  <c:v>9.5500000000000007</c:v>
                </c:pt>
                <c:pt idx="20">
                  <c:v>17.04</c:v>
                </c:pt>
                <c:pt idx="21">
                  <c:v>8.41</c:v>
                </c:pt>
                <c:pt idx="22">
                  <c:v>11.15</c:v>
                </c:pt>
                <c:pt idx="23">
                  <c:v>3.74</c:v>
                </c:pt>
                <c:pt idx="24">
                  <c:v>2.34</c:v>
                </c:pt>
                <c:pt idx="25">
                  <c:v>1.74</c:v>
                </c:pt>
                <c:pt idx="26">
                  <c:v>1.21</c:v>
                </c:pt>
                <c:pt idx="27">
                  <c:v>1.1499999999999999</c:v>
                </c:pt>
                <c:pt idx="28">
                  <c:v>1.72</c:v>
                </c:pt>
                <c:pt idx="29">
                  <c:v>2.4</c:v>
                </c:pt>
                <c:pt idx="30">
                  <c:v>5.07</c:v>
                </c:pt>
                <c:pt idx="31">
                  <c:v>8.89</c:v>
                </c:pt>
                <c:pt idx="32">
                  <c:v>8.4</c:v>
                </c:pt>
                <c:pt idx="33">
                  <c:v>10.38</c:v>
                </c:pt>
                <c:pt idx="34">
                  <c:v>6.07</c:v>
                </c:pt>
                <c:pt idx="35">
                  <c:v>2.02</c:v>
                </c:pt>
                <c:pt idx="36">
                  <c:v>1.23</c:v>
                </c:pt>
                <c:pt idx="37">
                  <c:v>1.1000000000000001</c:v>
                </c:pt>
                <c:pt idx="38">
                  <c:v>1.1200000000000001</c:v>
                </c:pt>
                <c:pt idx="39">
                  <c:v>1.33</c:v>
                </c:pt>
                <c:pt idx="40">
                  <c:v>2.1800000000000002</c:v>
                </c:pt>
                <c:pt idx="41">
                  <c:v>3.63</c:v>
                </c:pt>
                <c:pt idx="42">
                  <c:v>4.26</c:v>
                </c:pt>
                <c:pt idx="43">
                  <c:v>11.78</c:v>
                </c:pt>
                <c:pt idx="44">
                  <c:v>12.09</c:v>
                </c:pt>
                <c:pt idx="45">
                  <c:v>10.01</c:v>
                </c:pt>
                <c:pt idx="46">
                  <c:v>17.66</c:v>
                </c:pt>
                <c:pt idx="47">
                  <c:v>6.06</c:v>
                </c:pt>
                <c:pt idx="48">
                  <c:v>2.27</c:v>
                </c:pt>
                <c:pt idx="49">
                  <c:v>1.42</c:v>
                </c:pt>
                <c:pt idx="50">
                  <c:v>1.03</c:v>
                </c:pt>
                <c:pt idx="51">
                  <c:v>1.1299999999999999</c:v>
                </c:pt>
                <c:pt idx="52">
                  <c:v>1.69</c:v>
                </c:pt>
                <c:pt idx="53">
                  <c:v>2.8</c:v>
                </c:pt>
                <c:pt idx="54">
                  <c:v>5.81</c:v>
                </c:pt>
                <c:pt idx="55">
                  <c:v>15.47</c:v>
                </c:pt>
                <c:pt idx="56">
                  <c:v>20.68</c:v>
                </c:pt>
                <c:pt idx="57">
                  <c:v>26.27</c:v>
                </c:pt>
                <c:pt idx="58">
                  <c:v>16.09</c:v>
                </c:pt>
                <c:pt idx="59">
                  <c:v>3.09</c:v>
                </c:pt>
                <c:pt idx="60">
                  <c:v>1.6</c:v>
                </c:pt>
                <c:pt idx="61">
                  <c:v>1.41</c:v>
                </c:pt>
                <c:pt idx="62">
                  <c:v>3.44</c:v>
                </c:pt>
                <c:pt idx="63">
                  <c:v>5.14</c:v>
                </c:pt>
                <c:pt idx="64">
                  <c:v>3.04</c:v>
                </c:pt>
                <c:pt idx="65">
                  <c:v>2.5099999999999998</c:v>
                </c:pt>
                <c:pt idx="66">
                  <c:v>4.34</c:v>
                </c:pt>
                <c:pt idx="67">
                  <c:v>7.17</c:v>
                </c:pt>
                <c:pt idx="68">
                  <c:v>5.52</c:v>
                </c:pt>
                <c:pt idx="69">
                  <c:v>7.17</c:v>
                </c:pt>
                <c:pt idx="70">
                  <c:v>10.86</c:v>
                </c:pt>
                <c:pt idx="71">
                  <c:v>3.29</c:v>
                </c:pt>
                <c:pt idx="72">
                  <c:v>1.69</c:v>
                </c:pt>
                <c:pt idx="73">
                  <c:v>1.02</c:v>
                </c:pt>
                <c:pt idx="74">
                  <c:v>1.41</c:v>
                </c:pt>
                <c:pt idx="75">
                  <c:v>3.05</c:v>
                </c:pt>
                <c:pt idx="76">
                  <c:v>6.72</c:v>
                </c:pt>
                <c:pt idx="77">
                  <c:v>7.76</c:v>
                </c:pt>
                <c:pt idx="78">
                  <c:v>13.27</c:v>
                </c:pt>
                <c:pt idx="79">
                  <c:v>12.33</c:v>
                </c:pt>
                <c:pt idx="80">
                  <c:v>15.38</c:v>
                </c:pt>
                <c:pt idx="81">
                  <c:v>24</c:v>
                </c:pt>
                <c:pt idx="82">
                  <c:v>20.83</c:v>
                </c:pt>
                <c:pt idx="83">
                  <c:v>5.42</c:v>
                </c:pt>
                <c:pt idx="84">
                  <c:v>2.94</c:v>
                </c:pt>
                <c:pt idx="85">
                  <c:v>1.76</c:v>
                </c:pt>
                <c:pt idx="86">
                  <c:v>2.62</c:v>
                </c:pt>
                <c:pt idx="87">
                  <c:v>2.48</c:v>
                </c:pt>
                <c:pt idx="88">
                  <c:v>2.46</c:v>
                </c:pt>
                <c:pt idx="89">
                  <c:v>3.79</c:v>
                </c:pt>
                <c:pt idx="90">
                  <c:v>7.14</c:v>
                </c:pt>
                <c:pt idx="91">
                  <c:v>11.46</c:v>
                </c:pt>
                <c:pt idx="92">
                  <c:v>14.9</c:v>
                </c:pt>
                <c:pt idx="93">
                  <c:v>21.27</c:v>
                </c:pt>
                <c:pt idx="94">
                  <c:v>11.27</c:v>
                </c:pt>
                <c:pt idx="95">
                  <c:v>4.25</c:v>
                </c:pt>
                <c:pt idx="96">
                  <c:v>2.5499999999999998</c:v>
                </c:pt>
                <c:pt idx="97">
                  <c:v>2.2000000000000002</c:v>
                </c:pt>
                <c:pt idx="98">
                  <c:v>2.09</c:v>
                </c:pt>
                <c:pt idx="99">
                  <c:v>2.37</c:v>
                </c:pt>
                <c:pt idx="100">
                  <c:v>2.76</c:v>
                </c:pt>
                <c:pt idx="101">
                  <c:v>2.75</c:v>
                </c:pt>
                <c:pt idx="102">
                  <c:v>4.5</c:v>
                </c:pt>
                <c:pt idx="103">
                  <c:v>16.21</c:v>
                </c:pt>
                <c:pt idx="104">
                  <c:v>30.38</c:v>
                </c:pt>
                <c:pt idx="105">
                  <c:v>32.89</c:v>
                </c:pt>
                <c:pt idx="106">
                  <c:v>45.71</c:v>
                </c:pt>
                <c:pt idx="107">
                  <c:v>15.32</c:v>
                </c:pt>
                <c:pt idx="108">
                  <c:v>4.76</c:v>
                </c:pt>
                <c:pt idx="109">
                  <c:v>2.71</c:v>
                </c:pt>
                <c:pt idx="110">
                  <c:v>2.37</c:v>
                </c:pt>
                <c:pt idx="111">
                  <c:v>2.15</c:v>
                </c:pt>
                <c:pt idx="112">
                  <c:v>3.81</c:v>
                </c:pt>
                <c:pt idx="113">
                  <c:v>8.36</c:v>
                </c:pt>
                <c:pt idx="114">
                  <c:v>17.64</c:v>
                </c:pt>
                <c:pt idx="115">
                  <c:v>21.95</c:v>
                </c:pt>
                <c:pt idx="116">
                  <c:v>16.86</c:v>
                </c:pt>
                <c:pt idx="117">
                  <c:v>11.87</c:v>
                </c:pt>
                <c:pt idx="118">
                  <c:v>9.98</c:v>
                </c:pt>
                <c:pt idx="119">
                  <c:v>6.41</c:v>
                </c:pt>
                <c:pt idx="120">
                  <c:v>3.09</c:v>
                </c:pt>
                <c:pt idx="121">
                  <c:v>2.1800000000000002</c:v>
                </c:pt>
                <c:pt idx="122">
                  <c:v>2.2799999999999998</c:v>
                </c:pt>
                <c:pt idx="123">
                  <c:v>2.82</c:v>
                </c:pt>
                <c:pt idx="124">
                  <c:v>5.52</c:v>
                </c:pt>
                <c:pt idx="125">
                  <c:v>6.5</c:v>
                </c:pt>
                <c:pt idx="126">
                  <c:v>11.38</c:v>
                </c:pt>
                <c:pt idx="127">
                  <c:v>28.87</c:v>
                </c:pt>
                <c:pt idx="128">
                  <c:v>35.76</c:v>
                </c:pt>
                <c:pt idx="129">
                  <c:v>44.6</c:v>
                </c:pt>
                <c:pt idx="130">
                  <c:v>26.58</c:v>
                </c:pt>
                <c:pt idx="131">
                  <c:v>5.78</c:v>
                </c:pt>
                <c:pt idx="132">
                  <c:v>2.92</c:v>
                </c:pt>
                <c:pt idx="133">
                  <c:v>2.34</c:v>
                </c:pt>
                <c:pt idx="134">
                  <c:v>3.87</c:v>
                </c:pt>
                <c:pt idx="135">
                  <c:v>10.7</c:v>
                </c:pt>
                <c:pt idx="136">
                  <c:v>16.489999999999998</c:v>
                </c:pt>
                <c:pt idx="137">
                  <c:v>18.850000000000001</c:v>
                </c:pt>
                <c:pt idx="138">
                  <c:v>17.97</c:v>
                </c:pt>
                <c:pt idx="139">
                  <c:v>14.82</c:v>
                </c:pt>
                <c:pt idx="140">
                  <c:v>19.03</c:v>
                </c:pt>
                <c:pt idx="141">
                  <c:v>20.99</c:v>
                </c:pt>
                <c:pt idx="142">
                  <c:v>14.92</c:v>
                </c:pt>
                <c:pt idx="143">
                  <c:v>10.16</c:v>
                </c:pt>
                <c:pt idx="144">
                  <c:v>4.74</c:v>
                </c:pt>
                <c:pt idx="145">
                  <c:v>5.15</c:v>
                </c:pt>
                <c:pt idx="146">
                  <c:v>7.84</c:v>
                </c:pt>
                <c:pt idx="147">
                  <c:v>5.24</c:v>
                </c:pt>
                <c:pt idx="148">
                  <c:v>4.7699999999999996</c:v>
                </c:pt>
                <c:pt idx="149">
                  <c:v>5.97</c:v>
                </c:pt>
                <c:pt idx="150">
                  <c:v>9.61</c:v>
                </c:pt>
                <c:pt idx="151">
                  <c:v>20.100000000000001</c:v>
                </c:pt>
                <c:pt idx="152">
                  <c:v>38.950000000000003</c:v>
                </c:pt>
                <c:pt idx="153">
                  <c:v>51.78</c:v>
                </c:pt>
                <c:pt idx="154">
                  <c:v>46.64</c:v>
                </c:pt>
                <c:pt idx="155">
                  <c:v>16.260000000000002</c:v>
                </c:pt>
                <c:pt idx="156">
                  <c:v>6.19</c:v>
                </c:pt>
                <c:pt idx="157">
                  <c:v>5.03</c:v>
                </c:pt>
                <c:pt idx="158">
                  <c:v>4.9400000000000004</c:v>
                </c:pt>
                <c:pt idx="159">
                  <c:v>4.22</c:v>
                </c:pt>
                <c:pt idx="160">
                  <c:v>4.79</c:v>
                </c:pt>
                <c:pt idx="161">
                  <c:v>4.8899999999999997</c:v>
                </c:pt>
                <c:pt idx="162">
                  <c:v>6.62</c:v>
                </c:pt>
                <c:pt idx="163">
                  <c:v>26.52</c:v>
                </c:pt>
                <c:pt idx="164">
                  <c:v>31.47</c:v>
                </c:pt>
                <c:pt idx="165">
                  <c:v>22.28</c:v>
                </c:pt>
                <c:pt idx="166">
                  <c:v>21.53</c:v>
                </c:pt>
                <c:pt idx="167">
                  <c:v>9.83</c:v>
                </c:pt>
                <c:pt idx="168">
                  <c:v>7.02</c:v>
                </c:pt>
                <c:pt idx="169">
                  <c:v>8.82</c:v>
                </c:pt>
                <c:pt idx="170">
                  <c:v>9.5299999999999994</c:v>
                </c:pt>
                <c:pt idx="171">
                  <c:v>11.12</c:v>
                </c:pt>
                <c:pt idx="172">
                  <c:v>14.25</c:v>
                </c:pt>
                <c:pt idx="173">
                  <c:v>18.96</c:v>
                </c:pt>
                <c:pt idx="174">
                  <c:v>21.49</c:v>
                </c:pt>
                <c:pt idx="175">
                  <c:v>22.63</c:v>
                </c:pt>
                <c:pt idx="176">
                  <c:v>31.75</c:v>
                </c:pt>
                <c:pt idx="177">
                  <c:v>25.42</c:v>
                </c:pt>
                <c:pt idx="178">
                  <c:v>30.74</c:v>
                </c:pt>
                <c:pt idx="179">
                  <c:v>18.079999999999998</c:v>
                </c:pt>
                <c:pt idx="180">
                  <c:v>10.39</c:v>
                </c:pt>
                <c:pt idx="181">
                  <c:v>10.4</c:v>
                </c:pt>
                <c:pt idx="182">
                  <c:v>7.54</c:v>
                </c:pt>
                <c:pt idx="183">
                  <c:v>4.53</c:v>
                </c:pt>
                <c:pt idx="184">
                  <c:v>4.84</c:v>
                </c:pt>
                <c:pt idx="185">
                  <c:v>5.67</c:v>
                </c:pt>
                <c:pt idx="186">
                  <c:v>9.7100000000000009</c:v>
                </c:pt>
                <c:pt idx="187">
                  <c:v>28.91</c:v>
                </c:pt>
                <c:pt idx="188">
                  <c:v>38.74</c:v>
                </c:pt>
                <c:pt idx="189">
                  <c:v>33.14</c:v>
                </c:pt>
                <c:pt idx="190">
                  <c:v>24.65</c:v>
                </c:pt>
                <c:pt idx="191">
                  <c:v>14.19</c:v>
                </c:pt>
                <c:pt idx="192">
                  <c:v>5.28</c:v>
                </c:pt>
                <c:pt idx="193">
                  <c:v>4.22</c:v>
                </c:pt>
                <c:pt idx="194">
                  <c:v>4.68</c:v>
                </c:pt>
                <c:pt idx="195">
                  <c:v>4.4800000000000004</c:v>
                </c:pt>
                <c:pt idx="196">
                  <c:v>4.1399999999999997</c:v>
                </c:pt>
                <c:pt idx="197">
                  <c:v>6.35</c:v>
                </c:pt>
                <c:pt idx="198">
                  <c:v>7.39</c:v>
                </c:pt>
                <c:pt idx="199">
                  <c:v>12.35</c:v>
                </c:pt>
                <c:pt idx="200">
                  <c:v>24.08</c:v>
                </c:pt>
                <c:pt idx="201">
                  <c:v>24.99</c:v>
                </c:pt>
              </c:numCache>
            </c:numRef>
          </c:val>
        </c:ser>
        <c:ser>
          <c:idx val="1"/>
          <c:order val="1"/>
          <c:tx>
            <c:v>Valores Estimados</c:v>
          </c:tx>
          <c:spPr>
            <a:ln w="9525"/>
          </c:spPr>
          <c:cat>
            <c:numRef>
              <c:f>'SA-HW'!$A$4:$A$209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'SA-HW'!$F$4:$F$209</c:f>
              <c:numCache>
                <c:formatCode>0.00</c:formatCode>
                <c:ptCount val="206"/>
                <c:pt idx="4">
                  <c:v>1.68</c:v>
                </c:pt>
                <c:pt idx="5">
                  <c:v>1.200787033444543</c:v>
                </c:pt>
                <c:pt idx="6">
                  <c:v>1.2730794372118255</c:v>
                </c:pt>
                <c:pt idx="7">
                  <c:v>1.2408279293704967</c:v>
                </c:pt>
                <c:pt idx="8">
                  <c:v>1.7192134208725036</c:v>
                </c:pt>
                <c:pt idx="9">
                  <c:v>1.2819021904964016</c:v>
                </c:pt>
                <c:pt idx="10">
                  <c:v>1.4039925631902526</c:v>
                </c:pt>
                <c:pt idx="11">
                  <c:v>1.4371254431582983</c:v>
                </c:pt>
                <c:pt idx="12">
                  <c:v>1.9496427216561216</c:v>
                </c:pt>
                <c:pt idx="13">
                  <c:v>1.529124968840389</c:v>
                </c:pt>
                <c:pt idx="14">
                  <c:v>1.6582630259362834</c:v>
                </c:pt>
                <c:pt idx="15">
                  <c:v>1.6776627226231533</c:v>
                </c:pt>
                <c:pt idx="16">
                  <c:v>2.1903573421015241</c:v>
                </c:pt>
                <c:pt idx="17">
                  <c:v>1.7722811948098107</c:v>
                </c:pt>
                <c:pt idx="18">
                  <c:v>1.9069268346759864</c:v>
                </c:pt>
                <c:pt idx="19">
                  <c:v>1.9397868266095162</c:v>
                </c:pt>
                <c:pt idx="20">
                  <c:v>2.4723574225967742</c:v>
                </c:pt>
                <c:pt idx="21">
                  <c:v>2.0955877155908178</c:v>
                </c:pt>
                <c:pt idx="22">
                  <c:v>2.2669571371023762</c:v>
                </c:pt>
                <c:pt idx="23">
                  <c:v>2.3393178390948521</c:v>
                </c:pt>
                <c:pt idx="24">
                  <c:v>2.8958413649766053</c:v>
                </c:pt>
                <c:pt idx="25">
                  <c:v>2.5199535308656742</c:v>
                </c:pt>
                <c:pt idx="26">
                  <c:v>2.6931019976280806</c:v>
                </c:pt>
                <c:pt idx="27">
                  <c:v>2.7541521080080202</c:v>
                </c:pt>
                <c:pt idx="28">
                  <c:v>3.3035463746751903</c:v>
                </c:pt>
                <c:pt idx="29">
                  <c:v>2.9214405357855666</c:v>
                </c:pt>
                <c:pt idx="30">
                  <c:v>3.0898536257689266</c:v>
                </c:pt>
                <c:pt idx="31">
                  <c:v>3.1525682693915833</c:v>
                </c:pt>
                <c:pt idx="32">
                  <c:v>3.7143959128848847</c:v>
                </c:pt>
                <c:pt idx="33">
                  <c:v>3.3497112436844327</c:v>
                </c:pt>
                <c:pt idx="34">
                  <c:v>3.5440246447615187</c:v>
                </c:pt>
                <c:pt idx="35">
                  <c:v>3.6264392431475234</c:v>
                </c:pt>
                <c:pt idx="36">
                  <c:v>4.1933457075010541</c:v>
                </c:pt>
                <c:pt idx="37">
                  <c:v>3.8261056072837221</c:v>
                </c:pt>
                <c:pt idx="38">
                  <c:v>4.0064767017090368</c:v>
                </c:pt>
                <c:pt idx="39">
                  <c:v>4.0739234411148519</c:v>
                </c:pt>
                <c:pt idx="40">
                  <c:v>4.6288733935283437</c:v>
                </c:pt>
                <c:pt idx="41">
                  <c:v>4.2517561130065982</c:v>
                </c:pt>
                <c:pt idx="42">
                  <c:v>4.4257957343770356</c:v>
                </c:pt>
                <c:pt idx="43">
                  <c:v>4.4901138548687536</c:v>
                </c:pt>
                <c:pt idx="44">
                  <c:v>5.0585847255972656</c:v>
                </c:pt>
                <c:pt idx="45">
                  <c:v>4.7035562472571426</c:v>
                </c:pt>
                <c:pt idx="46">
                  <c:v>4.9019652548030725</c:v>
                </c:pt>
                <c:pt idx="47">
                  <c:v>5.0097713981504928</c:v>
                </c:pt>
                <c:pt idx="48">
                  <c:v>5.5973484317869797</c:v>
                </c:pt>
                <c:pt idx="49">
                  <c:v>5.2475303019734687</c:v>
                </c:pt>
                <c:pt idx="50">
                  <c:v>5.443558447504051</c:v>
                </c:pt>
                <c:pt idx="51">
                  <c:v>5.5247880054034058</c:v>
                </c:pt>
                <c:pt idx="52">
                  <c:v>6.0918174752829746</c:v>
                </c:pt>
                <c:pt idx="53">
                  <c:v>5.7246153476043578</c:v>
                </c:pt>
                <c:pt idx="54">
                  <c:v>5.906023997227992</c:v>
                </c:pt>
                <c:pt idx="55">
                  <c:v>5.9800553564813743</c:v>
                </c:pt>
                <c:pt idx="56">
                  <c:v>6.562395717856603</c:v>
                </c:pt>
                <c:pt idx="57">
                  <c:v>6.2327277251250317</c:v>
                </c:pt>
                <c:pt idx="58">
                  <c:v>6.4779731227698054</c:v>
                </c:pt>
                <c:pt idx="59">
                  <c:v>6.6124379958130097</c:v>
                </c:pt>
                <c:pt idx="60">
                  <c:v>7.2209156253924478</c:v>
                </c:pt>
                <c:pt idx="61">
                  <c:v>6.8919842053825695</c:v>
                </c:pt>
                <c:pt idx="62">
                  <c:v>7.1079245399604423</c:v>
                </c:pt>
                <c:pt idx="63">
                  <c:v>7.212085540809138</c:v>
                </c:pt>
                <c:pt idx="64">
                  <c:v>7.8057894417113323</c:v>
                </c:pt>
                <c:pt idx="65">
                  <c:v>7.4623337441501354</c:v>
                </c:pt>
                <c:pt idx="66">
                  <c:v>7.663945767454682</c:v>
                </c:pt>
                <c:pt idx="67">
                  <c:v>7.7539303996757143</c:v>
                </c:pt>
                <c:pt idx="68">
                  <c:v>8.3359844355298822</c:v>
                </c:pt>
                <c:pt idx="69">
                  <c:v>7.9831933797909818</c:v>
                </c:pt>
                <c:pt idx="70">
                  <c:v>8.1815440961941839</c:v>
                </c:pt>
                <c:pt idx="71">
                  <c:v>8.2758168603276676</c:v>
                </c:pt>
                <c:pt idx="72">
                  <c:v>8.8479481078624751</c:v>
                </c:pt>
                <c:pt idx="73">
                  <c:v>8.4811243743083402</c:v>
                </c:pt>
                <c:pt idx="74">
                  <c:v>8.6568484891959621</c:v>
                </c:pt>
                <c:pt idx="75">
                  <c:v>8.7158227628145735</c:v>
                </c:pt>
                <c:pt idx="76">
                  <c:v>9.2608764609675251</c:v>
                </c:pt>
                <c:pt idx="77">
                  <c:v>8.8764907475335519</c:v>
                </c:pt>
                <c:pt idx="78">
                  <c:v>9.042400550728324</c:v>
                </c:pt>
                <c:pt idx="79">
                  <c:v>9.1074972318160778</c:v>
                </c:pt>
                <c:pt idx="80">
                  <c:v>9.6647221723558783</c:v>
                </c:pt>
                <c:pt idx="81">
                  <c:v>9.2998251764770519</c:v>
                </c:pt>
                <c:pt idx="82">
                  <c:v>9.5076610387180622</c:v>
                </c:pt>
                <c:pt idx="83">
                  <c:v>9.6131220102751911</c:v>
                </c:pt>
                <c:pt idx="84">
                  <c:v>10.189666745306411</c:v>
                </c:pt>
                <c:pt idx="85">
                  <c:v>9.8263196106772011</c:v>
                </c:pt>
                <c:pt idx="86">
                  <c:v>10.004446626748475</c:v>
                </c:pt>
                <c:pt idx="87">
                  <c:v>10.066140533525349</c:v>
                </c:pt>
                <c:pt idx="88">
                  <c:v>10.610359701076515</c:v>
                </c:pt>
                <c:pt idx="89">
                  <c:v>10.216214642987786</c:v>
                </c:pt>
                <c:pt idx="90">
                  <c:v>10.367556553165052</c:v>
                </c:pt>
                <c:pt idx="91">
                  <c:v>10.408870726687265</c:v>
                </c:pt>
                <c:pt idx="92">
                  <c:v>10.945300440132359</c:v>
                </c:pt>
                <c:pt idx="93">
                  <c:v>10.55831269960286</c:v>
                </c:pt>
                <c:pt idx="94">
                  <c:v>10.738091338938066</c:v>
                </c:pt>
                <c:pt idx="95">
                  <c:v>10.79860998273486</c:v>
                </c:pt>
                <c:pt idx="96">
                  <c:v>11.336047431349879</c:v>
                </c:pt>
                <c:pt idx="97">
                  <c:v>10.932904573530823</c:v>
                </c:pt>
                <c:pt idx="98">
                  <c:v>11.071430907466731</c:v>
                </c:pt>
                <c:pt idx="99">
                  <c:v>11.091098357206686</c:v>
                </c:pt>
                <c:pt idx="100">
                  <c:v>11.592645190292361</c:v>
                </c:pt>
                <c:pt idx="101">
                  <c:v>11.155607415747779</c:v>
                </c:pt>
                <c:pt idx="102">
                  <c:v>11.260911834926077</c:v>
                </c:pt>
                <c:pt idx="103">
                  <c:v>11.251305725687919</c:v>
                </c:pt>
                <c:pt idx="104">
                  <c:v>11.747707397181447</c:v>
                </c:pt>
                <c:pt idx="105">
                  <c:v>11.345116162112422</c:v>
                </c:pt>
                <c:pt idx="106">
                  <c:v>11.515999135398868</c:v>
                </c:pt>
                <c:pt idx="107">
                  <c:v>11.621841987254971</c:v>
                </c:pt>
                <c:pt idx="108">
                  <c:v>12.191964504715106</c:v>
                </c:pt>
                <c:pt idx="109">
                  <c:v>11.814271188898456</c:v>
                </c:pt>
                <c:pt idx="110">
                  <c:v>11.97623454722347</c:v>
                </c:pt>
                <c:pt idx="111">
                  <c:v>12.018496088700042</c:v>
                </c:pt>
                <c:pt idx="112">
                  <c:v>12.54103416057478</c:v>
                </c:pt>
                <c:pt idx="113">
                  <c:v>12.126283945485511</c:v>
                </c:pt>
                <c:pt idx="114">
                  <c:v>12.262684014586892</c:v>
                </c:pt>
                <c:pt idx="115">
                  <c:v>12.303021213531599</c:v>
                </c:pt>
                <c:pt idx="116">
                  <c:v>12.846715561702034</c:v>
                </c:pt>
                <c:pt idx="117">
                  <c:v>12.458854645490838</c:v>
                </c:pt>
                <c:pt idx="118">
                  <c:v>12.616011429675552</c:v>
                </c:pt>
                <c:pt idx="119">
                  <c:v>12.658673323603287</c:v>
                </c:pt>
                <c:pt idx="120">
                  <c:v>13.181870338721209</c:v>
                </c:pt>
                <c:pt idx="121">
                  <c:v>12.76169251962032</c:v>
                </c:pt>
                <c:pt idx="122">
                  <c:v>12.880888295213264</c:v>
                </c:pt>
                <c:pt idx="123">
                  <c:v>12.879890947211601</c:v>
                </c:pt>
                <c:pt idx="124">
                  <c:v>13.359757394798203</c:v>
                </c:pt>
                <c:pt idx="125">
                  <c:v>12.904230144933948</c:v>
                </c:pt>
                <c:pt idx="126">
                  <c:v>12.993933949515526</c:v>
                </c:pt>
                <c:pt idx="127">
                  <c:v>12.976686416681872</c:v>
                </c:pt>
                <c:pt idx="128">
                  <c:v>13.481496638317614</c:v>
                </c:pt>
                <c:pt idx="129">
                  <c:v>13.083818183301315</c:v>
                </c:pt>
                <c:pt idx="130">
                  <c:v>13.275255156368015</c:v>
                </c:pt>
                <c:pt idx="131">
                  <c:v>13.351982701620155</c:v>
                </c:pt>
                <c:pt idx="132">
                  <c:v>13.891405263435232</c:v>
                </c:pt>
                <c:pt idx="133">
                  <c:v>13.487034749489046</c:v>
                </c:pt>
                <c:pt idx="134">
                  <c:v>13.621796777695664</c:v>
                </c:pt>
                <c:pt idx="135">
                  <c:v>13.638538206802856</c:v>
                </c:pt>
                <c:pt idx="136">
                  <c:v>14.148998580440276</c:v>
                </c:pt>
                <c:pt idx="137">
                  <c:v>13.736773125624838</c:v>
                </c:pt>
                <c:pt idx="138">
                  <c:v>13.882116103380639</c:v>
                </c:pt>
                <c:pt idx="139">
                  <c:v>13.920398498366232</c:v>
                </c:pt>
                <c:pt idx="140">
                  <c:v>14.446484224562855</c:v>
                </c:pt>
                <c:pt idx="141">
                  <c:v>14.050505004356028</c:v>
                </c:pt>
                <c:pt idx="142">
                  <c:v>14.213447551333054</c:v>
                </c:pt>
                <c:pt idx="143">
                  <c:v>14.261085886316227</c:v>
                </c:pt>
                <c:pt idx="144">
                  <c:v>14.790173655555048</c:v>
                </c:pt>
                <c:pt idx="145">
                  <c:v>14.373905383538634</c:v>
                </c:pt>
                <c:pt idx="146">
                  <c:v>14.499577085593071</c:v>
                </c:pt>
                <c:pt idx="147">
                  <c:v>14.511318180623604</c:v>
                </c:pt>
                <c:pt idx="148">
                  <c:v>15.001653952393866</c:v>
                </c:pt>
                <c:pt idx="149">
                  <c:v>14.551247687305723</c:v>
                </c:pt>
                <c:pt idx="150">
                  <c:v>14.64418922221989</c:v>
                </c:pt>
                <c:pt idx="151">
                  <c:v>14.625703413667871</c:v>
                </c:pt>
                <c:pt idx="152">
                  <c:v>15.112557829849537</c:v>
                </c:pt>
                <c:pt idx="153">
                  <c:v>14.709916238643075</c:v>
                </c:pt>
                <c:pt idx="154">
                  <c:v>14.905555046466016</c:v>
                </c:pt>
                <c:pt idx="155">
                  <c:v>15.016531346158077</c:v>
                </c:pt>
                <c:pt idx="156">
                  <c:v>15.589435979158914</c:v>
                </c:pt>
                <c:pt idx="157">
                  <c:v>15.213104036100379</c:v>
                </c:pt>
                <c:pt idx="158">
                  <c:v>15.376246219363914</c:v>
                </c:pt>
                <c:pt idx="159">
                  <c:v>15.419128760951139</c:v>
                </c:pt>
                <c:pt idx="160">
                  <c:v>15.940530201368739</c:v>
                </c:pt>
                <c:pt idx="161">
                  <c:v>15.521276042394742</c:v>
                </c:pt>
                <c:pt idx="162">
                  <c:v>15.642316396330258</c:v>
                </c:pt>
                <c:pt idx="163">
                  <c:v>15.646241433559934</c:v>
                </c:pt>
                <c:pt idx="164">
                  <c:v>16.16969926111949</c:v>
                </c:pt>
                <c:pt idx="165">
                  <c:v>15.78209085102838</c:v>
                </c:pt>
                <c:pt idx="166">
                  <c:v>15.942270605872171</c:v>
                </c:pt>
                <c:pt idx="167">
                  <c:v>15.996939858282575</c:v>
                </c:pt>
                <c:pt idx="168">
                  <c:v>16.52440800611965</c:v>
                </c:pt>
                <c:pt idx="169">
                  <c:v>16.109550561244721</c:v>
                </c:pt>
                <c:pt idx="170">
                  <c:v>16.239822441731533</c:v>
                </c:pt>
                <c:pt idx="171">
                  <c:v>16.254210676791772</c:v>
                </c:pt>
                <c:pt idx="172">
                  <c:v>16.755183379706484</c:v>
                </c:pt>
                <c:pt idx="173">
                  <c:v>16.326274947627137</c:v>
                </c:pt>
                <c:pt idx="174">
                  <c:v>16.454826664943447</c:v>
                </c:pt>
                <c:pt idx="175">
                  <c:v>16.480516028512895</c:v>
                </c:pt>
                <c:pt idx="176">
                  <c:v>17.003177159510059</c:v>
                </c:pt>
                <c:pt idx="177">
                  <c:v>16.618243944165975</c:v>
                </c:pt>
                <c:pt idx="178">
                  <c:v>16.78605257028175</c:v>
                </c:pt>
                <c:pt idx="179">
                  <c:v>16.862199208878636</c:v>
                </c:pt>
                <c:pt idx="180">
                  <c:v>17.417290575027025</c:v>
                </c:pt>
                <c:pt idx="181">
                  <c:v>17.027723556583293</c:v>
                </c:pt>
                <c:pt idx="182">
                  <c:v>17.182178772903754</c:v>
                </c:pt>
                <c:pt idx="183">
                  <c:v>17.214486191364635</c:v>
                </c:pt>
                <c:pt idx="184">
                  <c:v>17.721699082329966</c:v>
                </c:pt>
                <c:pt idx="185">
                  <c:v>17.286358874342596</c:v>
                </c:pt>
                <c:pt idx="186">
                  <c:v>17.391083790897291</c:v>
                </c:pt>
                <c:pt idx="187">
                  <c:v>17.382213491928056</c:v>
                </c:pt>
                <c:pt idx="188">
                  <c:v>17.892844140374159</c:v>
                </c:pt>
                <c:pt idx="189">
                  <c:v>17.502428525706645</c:v>
                </c:pt>
                <c:pt idx="190">
                  <c:v>17.672021660549216</c:v>
                </c:pt>
                <c:pt idx="191">
                  <c:v>17.730000786751781</c:v>
                </c:pt>
                <c:pt idx="192">
                  <c:v>18.264487107644335</c:v>
                </c:pt>
                <c:pt idx="193">
                  <c:v>17.847446169738088</c:v>
                </c:pt>
                <c:pt idx="194">
                  <c:v>17.966708541362781</c:v>
                </c:pt>
                <c:pt idx="195">
                  <c:v>17.963545410450159</c:v>
                </c:pt>
                <c:pt idx="196">
                  <c:v>18.437251891259343</c:v>
                </c:pt>
                <c:pt idx="197">
                  <c:v>17.96645492131498</c:v>
                </c:pt>
                <c:pt idx="198">
                  <c:v>18.037081534716076</c:v>
                </c:pt>
                <c:pt idx="199">
                  <c:v>17.988419513996327</c:v>
                </c:pt>
                <c:pt idx="200">
                  <c:v>18.429153053997119</c:v>
                </c:pt>
                <c:pt idx="201">
                  <c:v>17.956145662052631</c:v>
                </c:pt>
                <c:pt idx="202">
                  <c:v>18.041216747766089</c:v>
                </c:pt>
              </c:numCache>
            </c:numRef>
          </c:val>
        </c:ser>
        <c:marker val="1"/>
        <c:axId val="242171904"/>
        <c:axId val="242173440"/>
      </c:lineChart>
      <c:dateAx>
        <c:axId val="242171904"/>
        <c:scaling>
          <c:orientation val="minMax"/>
        </c:scaling>
        <c:axPos val="b"/>
        <c:numFmt formatCode="mmm/yy" sourceLinked="1"/>
        <c:tickLblPos val="nextTo"/>
        <c:crossAx val="242173440"/>
        <c:crosses val="autoZero"/>
        <c:auto val="1"/>
        <c:lblOffset val="100"/>
        <c:baseTimeUnit val="months"/>
      </c:dateAx>
      <c:valAx>
        <c:axId val="242173440"/>
        <c:scaling>
          <c:orientation val="minMax"/>
        </c:scaling>
        <c:axPos val="l"/>
        <c:majorGridlines/>
        <c:numFmt formatCode="General" sourceLinked="1"/>
        <c:tickLblPos val="nextTo"/>
        <c:crossAx val="24217190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511811024" r="0.511811024" t="0.78740157499999996" header="0.31496062000000041" footer="0.3149606200000004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/>
      <c:lineChart>
        <c:grouping val="standard"/>
        <c:ser>
          <c:idx val="0"/>
          <c:order val="0"/>
          <c:tx>
            <c:v>Valores Reais</c:v>
          </c:tx>
          <c:spPr>
            <a:ln w="9525"/>
          </c:spPr>
          <c:cat>
            <c:numRef>
              <c:f>'SM-HW'!$A$4:$A$209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'SM-HW'!$B$4:$B$205</c:f>
              <c:numCache>
                <c:formatCode>General</c:formatCode>
                <c:ptCount val="202"/>
                <c:pt idx="0">
                  <c:v>1.68</c:v>
                </c:pt>
                <c:pt idx="1">
                  <c:v>1.2</c:v>
                </c:pt>
                <c:pt idx="2">
                  <c:v>1.27</c:v>
                </c:pt>
                <c:pt idx="3">
                  <c:v>1.23</c:v>
                </c:pt>
                <c:pt idx="4">
                  <c:v>2.09</c:v>
                </c:pt>
                <c:pt idx="5">
                  <c:v>2.19</c:v>
                </c:pt>
                <c:pt idx="6">
                  <c:v>4.6100000000000003</c:v>
                </c:pt>
                <c:pt idx="7">
                  <c:v>13.66</c:v>
                </c:pt>
                <c:pt idx="8">
                  <c:v>15.38</c:v>
                </c:pt>
                <c:pt idx="9">
                  <c:v>13.01</c:v>
                </c:pt>
                <c:pt idx="10">
                  <c:v>18.23</c:v>
                </c:pt>
                <c:pt idx="11">
                  <c:v>4.32</c:v>
                </c:pt>
                <c:pt idx="12">
                  <c:v>1.81</c:v>
                </c:pt>
                <c:pt idx="13">
                  <c:v>1.28</c:v>
                </c:pt>
                <c:pt idx="14">
                  <c:v>1.67</c:v>
                </c:pt>
                <c:pt idx="15">
                  <c:v>3.4</c:v>
                </c:pt>
                <c:pt idx="16">
                  <c:v>2.65</c:v>
                </c:pt>
                <c:pt idx="17">
                  <c:v>3.42</c:v>
                </c:pt>
                <c:pt idx="18">
                  <c:v>7.01</c:v>
                </c:pt>
                <c:pt idx="19">
                  <c:v>9.5500000000000007</c:v>
                </c:pt>
                <c:pt idx="20">
                  <c:v>17.04</c:v>
                </c:pt>
                <c:pt idx="21">
                  <c:v>8.41</c:v>
                </c:pt>
                <c:pt idx="22">
                  <c:v>11.15</c:v>
                </c:pt>
                <c:pt idx="23">
                  <c:v>3.74</c:v>
                </c:pt>
                <c:pt idx="24">
                  <c:v>2.34</c:v>
                </c:pt>
                <c:pt idx="25">
                  <c:v>1.74</c:v>
                </c:pt>
                <c:pt idx="26">
                  <c:v>1.21</c:v>
                </c:pt>
                <c:pt idx="27">
                  <c:v>1.1499999999999999</c:v>
                </c:pt>
                <c:pt idx="28">
                  <c:v>1.72</c:v>
                </c:pt>
                <c:pt idx="29">
                  <c:v>2.4</c:v>
                </c:pt>
                <c:pt idx="30">
                  <c:v>5.07</c:v>
                </c:pt>
                <c:pt idx="31">
                  <c:v>8.89</c:v>
                </c:pt>
                <c:pt idx="32">
                  <c:v>8.4</c:v>
                </c:pt>
                <c:pt idx="33">
                  <c:v>10.38</c:v>
                </c:pt>
                <c:pt idx="34">
                  <c:v>6.07</c:v>
                </c:pt>
                <c:pt idx="35">
                  <c:v>2.02</c:v>
                </c:pt>
                <c:pt idx="36">
                  <c:v>1.23</c:v>
                </c:pt>
                <c:pt idx="37">
                  <c:v>1.1000000000000001</c:v>
                </c:pt>
                <c:pt idx="38">
                  <c:v>1.1200000000000001</c:v>
                </c:pt>
                <c:pt idx="39">
                  <c:v>1.33</c:v>
                </c:pt>
                <c:pt idx="40">
                  <c:v>2.1800000000000002</c:v>
                </c:pt>
                <c:pt idx="41">
                  <c:v>3.63</c:v>
                </c:pt>
                <c:pt idx="42">
                  <c:v>4.26</c:v>
                </c:pt>
                <c:pt idx="43">
                  <c:v>11.78</c:v>
                </c:pt>
                <c:pt idx="44">
                  <c:v>12.09</c:v>
                </c:pt>
                <c:pt idx="45">
                  <c:v>10.01</c:v>
                </c:pt>
                <c:pt idx="46">
                  <c:v>17.66</c:v>
                </c:pt>
                <c:pt idx="47">
                  <c:v>6.06</c:v>
                </c:pt>
                <c:pt idx="48">
                  <c:v>2.27</c:v>
                </c:pt>
                <c:pt idx="49">
                  <c:v>1.42</c:v>
                </c:pt>
                <c:pt idx="50">
                  <c:v>1.03</c:v>
                </c:pt>
                <c:pt idx="51">
                  <c:v>1.1299999999999999</c:v>
                </c:pt>
                <c:pt idx="52">
                  <c:v>1.69</c:v>
                </c:pt>
                <c:pt idx="53">
                  <c:v>2.8</c:v>
                </c:pt>
                <c:pt idx="54">
                  <c:v>5.81</c:v>
                </c:pt>
                <c:pt idx="55">
                  <c:v>15.47</c:v>
                </c:pt>
                <c:pt idx="56">
                  <c:v>20.68</c:v>
                </c:pt>
                <c:pt idx="57">
                  <c:v>26.27</c:v>
                </c:pt>
                <c:pt idx="58">
                  <c:v>16.09</c:v>
                </c:pt>
                <c:pt idx="59">
                  <c:v>3.09</c:v>
                </c:pt>
                <c:pt idx="60">
                  <c:v>1.6</c:v>
                </c:pt>
                <c:pt idx="61">
                  <c:v>1.41</c:v>
                </c:pt>
                <c:pt idx="62">
                  <c:v>3.44</c:v>
                </c:pt>
                <c:pt idx="63">
                  <c:v>5.14</c:v>
                </c:pt>
                <c:pt idx="64">
                  <c:v>3.04</c:v>
                </c:pt>
                <c:pt idx="65">
                  <c:v>2.5099999999999998</c:v>
                </c:pt>
                <c:pt idx="66">
                  <c:v>4.34</c:v>
                </c:pt>
                <c:pt idx="67">
                  <c:v>7.17</c:v>
                </c:pt>
                <c:pt idx="68">
                  <c:v>5.52</c:v>
                </c:pt>
                <c:pt idx="69">
                  <c:v>7.17</c:v>
                </c:pt>
                <c:pt idx="70">
                  <c:v>10.86</c:v>
                </c:pt>
                <c:pt idx="71">
                  <c:v>3.29</c:v>
                </c:pt>
                <c:pt idx="72">
                  <c:v>1.69</c:v>
                </c:pt>
                <c:pt idx="73">
                  <c:v>1.02</c:v>
                </c:pt>
                <c:pt idx="74">
                  <c:v>1.41</c:v>
                </c:pt>
                <c:pt idx="75">
                  <c:v>3.05</c:v>
                </c:pt>
                <c:pt idx="76">
                  <c:v>6.72</c:v>
                </c:pt>
                <c:pt idx="77">
                  <c:v>7.76</c:v>
                </c:pt>
                <c:pt idx="78">
                  <c:v>13.27</c:v>
                </c:pt>
                <c:pt idx="79">
                  <c:v>12.33</c:v>
                </c:pt>
                <c:pt idx="80">
                  <c:v>15.38</c:v>
                </c:pt>
                <c:pt idx="81">
                  <c:v>24</c:v>
                </c:pt>
                <c:pt idx="82">
                  <c:v>20.83</c:v>
                </c:pt>
                <c:pt idx="83">
                  <c:v>5.42</c:v>
                </c:pt>
                <c:pt idx="84">
                  <c:v>2.94</c:v>
                </c:pt>
                <c:pt idx="85">
                  <c:v>1.76</c:v>
                </c:pt>
                <c:pt idx="86">
                  <c:v>2.62</c:v>
                </c:pt>
                <c:pt idx="87">
                  <c:v>2.48</c:v>
                </c:pt>
                <c:pt idx="88">
                  <c:v>2.46</c:v>
                </c:pt>
                <c:pt idx="89">
                  <c:v>3.79</c:v>
                </c:pt>
                <c:pt idx="90">
                  <c:v>7.14</c:v>
                </c:pt>
                <c:pt idx="91">
                  <c:v>11.46</c:v>
                </c:pt>
                <c:pt idx="92">
                  <c:v>14.9</c:v>
                </c:pt>
                <c:pt idx="93">
                  <c:v>21.27</c:v>
                </c:pt>
                <c:pt idx="94">
                  <c:v>11.27</c:v>
                </c:pt>
                <c:pt idx="95">
                  <c:v>4.25</c:v>
                </c:pt>
                <c:pt idx="96">
                  <c:v>2.5499999999999998</c:v>
                </c:pt>
                <c:pt idx="97">
                  <c:v>2.2000000000000002</c:v>
                </c:pt>
                <c:pt idx="98">
                  <c:v>2.09</c:v>
                </c:pt>
                <c:pt idx="99">
                  <c:v>2.37</c:v>
                </c:pt>
                <c:pt idx="100">
                  <c:v>2.76</c:v>
                </c:pt>
                <c:pt idx="101">
                  <c:v>2.75</c:v>
                </c:pt>
                <c:pt idx="102">
                  <c:v>4.5</c:v>
                </c:pt>
                <c:pt idx="103">
                  <c:v>16.21</c:v>
                </c:pt>
                <c:pt idx="104">
                  <c:v>30.38</c:v>
                </c:pt>
                <c:pt idx="105">
                  <c:v>32.89</c:v>
                </c:pt>
                <c:pt idx="106">
                  <c:v>45.71</c:v>
                </c:pt>
                <c:pt idx="107">
                  <c:v>15.32</c:v>
                </c:pt>
                <c:pt idx="108">
                  <c:v>4.76</c:v>
                </c:pt>
                <c:pt idx="109">
                  <c:v>2.71</c:v>
                </c:pt>
                <c:pt idx="110">
                  <c:v>2.37</c:v>
                </c:pt>
                <c:pt idx="111">
                  <c:v>2.15</c:v>
                </c:pt>
                <c:pt idx="112">
                  <c:v>3.81</c:v>
                </c:pt>
                <c:pt idx="113">
                  <c:v>8.36</c:v>
                </c:pt>
                <c:pt idx="114">
                  <c:v>17.64</c:v>
                </c:pt>
                <c:pt idx="115">
                  <c:v>21.95</c:v>
                </c:pt>
                <c:pt idx="116">
                  <c:v>16.86</c:v>
                </c:pt>
                <c:pt idx="117">
                  <c:v>11.87</c:v>
                </c:pt>
                <c:pt idx="118">
                  <c:v>9.98</c:v>
                </c:pt>
                <c:pt idx="119">
                  <c:v>6.41</c:v>
                </c:pt>
                <c:pt idx="120">
                  <c:v>3.09</c:v>
                </c:pt>
                <c:pt idx="121">
                  <c:v>2.1800000000000002</c:v>
                </c:pt>
                <c:pt idx="122">
                  <c:v>2.2799999999999998</c:v>
                </c:pt>
                <c:pt idx="123">
                  <c:v>2.82</c:v>
                </c:pt>
                <c:pt idx="124">
                  <c:v>5.52</c:v>
                </c:pt>
                <c:pt idx="125">
                  <c:v>6.5</c:v>
                </c:pt>
                <c:pt idx="126">
                  <c:v>11.38</c:v>
                </c:pt>
                <c:pt idx="127">
                  <c:v>28.87</c:v>
                </c:pt>
                <c:pt idx="128">
                  <c:v>35.76</c:v>
                </c:pt>
                <c:pt idx="129">
                  <c:v>44.6</c:v>
                </c:pt>
                <c:pt idx="130">
                  <c:v>26.58</c:v>
                </c:pt>
                <c:pt idx="131">
                  <c:v>5.78</c:v>
                </c:pt>
                <c:pt idx="132">
                  <c:v>2.92</c:v>
                </c:pt>
                <c:pt idx="133">
                  <c:v>2.34</c:v>
                </c:pt>
                <c:pt idx="134">
                  <c:v>3.87</c:v>
                </c:pt>
                <c:pt idx="135">
                  <c:v>10.7</c:v>
                </c:pt>
                <c:pt idx="136">
                  <c:v>16.489999999999998</c:v>
                </c:pt>
                <c:pt idx="137">
                  <c:v>18.850000000000001</c:v>
                </c:pt>
                <c:pt idx="138">
                  <c:v>17.97</c:v>
                </c:pt>
                <c:pt idx="139">
                  <c:v>14.82</c:v>
                </c:pt>
                <c:pt idx="140">
                  <c:v>19.03</c:v>
                </c:pt>
                <c:pt idx="141">
                  <c:v>20.99</c:v>
                </c:pt>
                <c:pt idx="142">
                  <c:v>14.92</c:v>
                </c:pt>
                <c:pt idx="143">
                  <c:v>10.16</c:v>
                </c:pt>
                <c:pt idx="144">
                  <c:v>4.74</c:v>
                </c:pt>
                <c:pt idx="145">
                  <c:v>5.15</c:v>
                </c:pt>
                <c:pt idx="146">
                  <c:v>7.84</c:v>
                </c:pt>
                <c:pt idx="147">
                  <c:v>5.24</c:v>
                </c:pt>
                <c:pt idx="148">
                  <c:v>4.7699999999999996</c:v>
                </c:pt>
                <c:pt idx="149">
                  <c:v>5.97</c:v>
                </c:pt>
                <c:pt idx="150">
                  <c:v>9.61</c:v>
                </c:pt>
                <c:pt idx="151">
                  <c:v>20.100000000000001</c:v>
                </c:pt>
                <c:pt idx="152">
                  <c:v>38.950000000000003</c:v>
                </c:pt>
                <c:pt idx="153">
                  <c:v>51.78</c:v>
                </c:pt>
                <c:pt idx="154">
                  <c:v>46.64</c:v>
                </c:pt>
                <c:pt idx="155">
                  <c:v>16.260000000000002</c:v>
                </c:pt>
                <c:pt idx="156">
                  <c:v>6.19</c:v>
                </c:pt>
                <c:pt idx="157">
                  <c:v>5.03</c:v>
                </c:pt>
                <c:pt idx="158">
                  <c:v>4.9400000000000004</c:v>
                </c:pt>
                <c:pt idx="159">
                  <c:v>4.22</c:v>
                </c:pt>
                <c:pt idx="160">
                  <c:v>4.79</c:v>
                </c:pt>
                <c:pt idx="161">
                  <c:v>4.8899999999999997</c:v>
                </c:pt>
                <c:pt idx="162">
                  <c:v>6.62</c:v>
                </c:pt>
                <c:pt idx="163">
                  <c:v>26.52</c:v>
                </c:pt>
                <c:pt idx="164">
                  <c:v>31.47</c:v>
                </c:pt>
                <c:pt idx="165">
                  <c:v>22.28</c:v>
                </c:pt>
                <c:pt idx="166">
                  <c:v>21.53</c:v>
                </c:pt>
                <c:pt idx="167">
                  <c:v>9.83</c:v>
                </c:pt>
                <c:pt idx="168">
                  <c:v>7.02</c:v>
                </c:pt>
                <c:pt idx="169">
                  <c:v>8.82</c:v>
                </c:pt>
                <c:pt idx="170">
                  <c:v>9.5299999999999994</c:v>
                </c:pt>
                <c:pt idx="171">
                  <c:v>11.12</c:v>
                </c:pt>
                <c:pt idx="172">
                  <c:v>14.25</c:v>
                </c:pt>
                <c:pt idx="173">
                  <c:v>18.96</c:v>
                </c:pt>
                <c:pt idx="174">
                  <c:v>21.49</c:v>
                </c:pt>
                <c:pt idx="175">
                  <c:v>22.63</c:v>
                </c:pt>
                <c:pt idx="176">
                  <c:v>31.75</c:v>
                </c:pt>
                <c:pt idx="177">
                  <c:v>25.42</c:v>
                </c:pt>
                <c:pt idx="178">
                  <c:v>30.74</c:v>
                </c:pt>
                <c:pt idx="179">
                  <c:v>18.079999999999998</c:v>
                </c:pt>
                <c:pt idx="180">
                  <c:v>10.39</c:v>
                </c:pt>
                <c:pt idx="181">
                  <c:v>10.4</c:v>
                </c:pt>
                <c:pt idx="182">
                  <c:v>7.54</c:v>
                </c:pt>
                <c:pt idx="183">
                  <c:v>4.53</c:v>
                </c:pt>
                <c:pt idx="184">
                  <c:v>4.84</c:v>
                </c:pt>
                <c:pt idx="185">
                  <c:v>5.67</c:v>
                </c:pt>
                <c:pt idx="186">
                  <c:v>9.7100000000000009</c:v>
                </c:pt>
                <c:pt idx="187">
                  <c:v>28.91</c:v>
                </c:pt>
                <c:pt idx="188">
                  <c:v>38.74</c:v>
                </c:pt>
                <c:pt idx="189">
                  <c:v>33.14</c:v>
                </c:pt>
                <c:pt idx="190">
                  <c:v>24.65</c:v>
                </c:pt>
                <c:pt idx="191">
                  <c:v>14.19</c:v>
                </c:pt>
                <c:pt idx="192">
                  <c:v>5.28</c:v>
                </c:pt>
                <c:pt idx="193">
                  <c:v>4.22</c:v>
                </c:pt>
                <c:pt idx="194">
                  <c:v>4.68</c:v>
                </c:pt>
                <c:pt idx="195">
                  <c:v>4.4800000000000004</c:v>
                </c:pt>
                <c:pt idx="196">
                  <c:v>4.1399999999999997</c:v>
                </c:pt>
                <c:pt idx="197">
                  <c:v>6.35</c:v>
                </c:pt>
                <c:pt idx="198">
                  <c:v>7.39</c:v>
                </c:pt>
                <c:pt idx="199">
                  <c:v>12.35</c:v>
                </c:pt>
                <c:pt idx="200">
                  <c:v>24.08</c:v>
                </c:pt>
                <c:pt idx="201">
                  <c:v>24.99</c:v>
                </c:pt>
              </c:numCache>
            </c:numRef>
          </c:val>
        </c:ser>
        <c:ser>
          <c:idx val="1"/>
          <c:order val="1"/>
          <c:spPr>
            <a:ln w="9525"/>
          </c:spPr>
          <c:cat>
            <c:numRef>
              <c:f>'SM-HW'!$A$4:$A$209</c:f>
              <c:numCache>
                <c:formatCode>mmm/yy</c:formatCode>
                <c:ptCount val="206"/>
                <c:pt idx="0">
                  <c:v>35065</c:v>
                </c:pt>
                <c:pt idx="1">
                  <c:v>35096</c:v>
                </c:pt>
                <c:pt idx="2">
                  <c:v>35125</c:v>
                </c:pt>
                <c:pt idx="3">
                  <c:v>35156</c:v>
                </c:pt>
                <c:pt idx="4">
                  <c:v>35186</c:v>
                </c:pt>
                <c:pt idx="5">
                  <c:v>35217</c:v>
                </c:pt>
                <c:pt idx="6">
                  <c:v>35247</c:v>
                </c:pt>
                <c:pt idx="7">
                  <c:v>35278</c:v>
                </c:pt>
                <c:pt idx="8">
                  <c:v>35309</c:v>
                </c:pt>
                <c:pt idx="9">
                  <c:v>35339</c:v>
                </c:pt>
                <c:pt idx="10">
                  <c:v>35370</c:v>
                </c:pt>
                <c:pt idx="11">
                  <c:v>35400</c:v>
                </c:pt>
                <c:pt idx="12">
                  <c:v>35431</c:v>
                </c:pt>
                <c:pt idx="13">
                  <c:v>35462</c:v>
                </c:pt>
                <c:pt idx="14">
                  <c:v>35490</c:v>
                </c:pt>
                <c:pt idx="15">
                  <c:v>35521</c:v>
                </c:pt>
                <c:pt idx="16">
                  <c:v>35551</c:v>
                </c:pt>
                <c:pt idx="17">
                  <c:v>35582</c:v>
                </c:pt>
                <c:pt idx="18">
                  <c:v>35612</c:v>
                </c:pt>
                <c:pt idx="19">
                  <c:v>35643</c:v>
                </c:pt>
                <c:pt idx="20">
                  <c:v>35674</c:v>
                </c:pt>
                <c:pt idx="21">
                  <c:v>35704</c:v>
                </c:pt>
                <c:pt idx="22">
                  <c:v>35735</c:v>
                </c:pt>
                <c:pt idx="23">
                  <c:v>35765</c:v>
                </c:pt>
                <c:pt idx="24">
                  <c:v>35796</c:v>
                </c:pt>
                <c:pt idx="25">
                  <c:v>35827</c:v>
                </c:pt>
                <c:pt idx="26">
                  <c:v>35855</c:v>
                </c:pt>
                <c:pt idx="27">
                  <c:v>35886</c:v>
                </c:pt>
                <c:pt idx="28">
                  <c:v>35916</c:v>
                </c:pt>
                <c:pt idx="29">
                  <c:v>35947</c:v>
                </c:pt>
                <c:pt idx="30">
                  <c:v>35977</c:v>
                </c:pt>
                <c:pt idx="31">
                  <c:v>36008</c:v>
                </c:pt>
                <c:pt idx="32">
                  <c:v>36039</c:v>
                </c:pt>
                <c:pt idx="33">
                  <c:v>36069</c:v>
                </c:pt>
                <c:pt idx="34">
                  <c:v>36100</c:v>
                </c:pt>
                <c:pt idx="35">
                  <c:v>36130</c:v>
                </c:pt>
                <c:pt idx="36">
                  <c:v>36161</c:v>
                </c:pt>
                <c:pt idx="37">
                  <c:v>36192</c:v>
                </c:pt>
                <c:pt idx="38">
                  <c:v>36220</c:v>
                </c:pt>
                <c:pt idx="39">
                  <c:v>36251</c:v>
                </c:pt>
                <c:pt idx="40">
                  <c:v>36281</c:v>
                </c:pt>
                <c:pt idx="41">
                  <c:v>36312</c:v>
                </c:pt>
                <c:pt idx="42">
                  <c:v>36342</c:v>
                </c:pt>
                <c:pt idx="43">
                  <c:v>36373</c:v>
                </c:pt>
                <c:pt idx="44">
                  <c:v>36404</c:v>
                </c:pt>
                <c:pt idx="45">
                  <c:v>36434</c:v>
                </c:pt>
                <c:pt idx="46">
                  <c:v>36465</c:v>
                </c:pt>
                <c:pt idx="47">
                  <c:v>36495</c:v>
                </c:pt>
                <c:pt idx="48">
                  <c:v>36526</c:v>
                </c:pt>
                <c:pt idx="49">
                  <c:v>36557</c:v>
                </c:pt>
                <c:pt idx="50">
                  <c:v>36586</c:v>
                </c:pt>
                <c:pt idx="51">
                  <c:v>36617</c:v>
                </c:pt>
                <c:pt idx="52">
                  <c:v>36647</c:v>
                </c:pt>
                <c:pt idx="53">
                  <c:v>36678</c:v>
                </c:pt>
                <c:pt idx="54">
                  <c:v>36708</c:v>
                </c:pt>
                <c:pt idx="55">
                  <c:v>36739</c:v>
                </c:pt>
                <c:pt idx="56">
                  <c:v>36770</c:v>
                </c:pt>
                <c:pt idx="57">
                  <c:v>36800</c:v>
                </c:pt>
                <c:pt idx="58">
                  <c:v>36831</c:v>
                </c:pt>
                <c:pt idx="59">
                  <c:v>36861</c:v>
                </c:pt>
                <c:pt idx="60">
                  <c:v>36892</c:v>
                </c:pt>
                <c:pt idx="61">
                  <c:v>36923</c:v>
                </c:pt>
                <c:pt idx="62">
                  <c:v>36951</c:v>
                </c:pt>
                <c:pt idx="63">
                  <c:v>36982</c:v>
                </c:pt>
                <c:pt idx="64">
                  <c:v>37012</c:v>
                </c:pt>
                <c:pt idx="65">
                  <c:v>37043</c:v>
                </c:pt>
                <c:pt idx="66">
                  <c:v>37073</c:v>
                </c:pt>
                <c:pt idx="67">
                  <c:v>37104</c:v>
                </c:pt>
                <c:pt idx="68">
                  <c:v>37135</c:v>
                </c:pt>
                <c:pt idx="69">
                  <c:v>37165</c:v>
                </c:pt>
                <c:pt idx="70">
                  <c:v>37196</c:v>
                </c:pt>
                <c:pt idx="71">
                  <c:v>37226</c:v>
                </c:pt>
                <c:pt idx="72">
                  <c:v>37257</c:v>
                </c:pt>
                <c:pt idx="73">
                  <c:v>37288</c:v>
                </c:pt>
                <c:pt idx="74">
                  <c:v>37316</c:v>
                </c:pt>
                <c:pt idx="75">
                  <c:v>37347</c:v>
                </c:pt>
                <c:pt idx="76">
                  <c:v>37377</c:v>
                </c:pt>
                <c:pt idx="77">
                  <c:v>37408</c:v>
                </c:pt>
                <c:pt idx="78">
                  <c:v>37438</c:v>
                </c:pt>
                <c:pt idx="79">
                  <c:v>37469</c:v>
                </c:pt>
                <c:pt idx="80">
                  <c:v>37500</c:v>
                </c:pt>
                <c:pt idx="81">
                  <c:v>37530</c:v>
                </c:pt>
                <c:pt idx="82">
                  <c:v>37561</c:v>
                </c:pt>
                <c:pt idx="83">
                  <c:v>37591</c:v>
                </c:pt>
                <c:pt idx="84">
                  <c:v>37622</c:v>
                </c:pt>
                <c:pt idx="85">
                  <c:v>37653</c:v>
                </c:pt>
                <c:pt idx="86">
                  <c:v>37681</c:v>
                </c:pt>
                <c:pt idx="87">
                  <c:v>37712</c:v>
                </c:pt>
                <c:pt idx="88">
                  <c:v>37742</c:v>
                </c:pt>
                <c:pt idx="89">
                  <c:v>37773</c:v>
                </c:pt>
                <c:pt idx="90">
                  <c:v>37803</c:v>
                </c:pt>
                <c:pt idx="91">
                  <c:v>37834</c:v>
                </c:pt>
                <c:pt idx="92">
                  <c:v>37865</c:v>
                </c:pt>
                <c:pt idx="93">
                  <c:v>37895</c:v>
                </c:pt>
                <c:pt idx="94">
                  <c:v>37926</c:v>
                </c:pt>
                <c:pt idx="95">
                  <c:v>37956</c:v>
                </c:pt>
                <c:pt idx="96">
                  <c:v>37987</c:v>
                </c:pt>
                <c:pt idx="97">
                  <c:v>38018</c:v>
                </c:pt>
                <c:pt idx="98">
                  <c:v>38047</c:v>
                </c:pt>
                <c:pt idx="99">
                  <c:v>38078</c:v>
                </c:pt>
                <c:pt idx="100">
                  <c:v>38108</c:v>
                </c:pt>
                <c:pt idx="101">
                  <c:v>38139</c:v>
                </c:pt>
                <c:pt idx="102">
                  <c:v>38169</c:v>
                </c:pt>
                <c:pt idx="103">
                  <c:v>38200</c:v>
                </c:pt>
                <c:pt idx="104">
                  <c:v>38231</c:v>
                </c:pt>
                <c:pt idx="105">
                  <c:v>38261</c:v>
                </c:pt>
                <c:pt idx="106">
                  <c:v>38292</c:v>
                </c:pt>
                <c:pt idx="107">
                  <c:v>38322</c:v>
                </c:pt>
                <c:pt idx="108">
                  <c:v>38353</c:v>
                </c:pt>
                <c:pt idx="109">
                  <c:v>38384</c:v>
                </c:pt>
                <c:pt idx="110">
                  <c:v>38412</c:v>
                </c:pt>
                <c:pt idx="111">
                  <c:v>38443</c:v>
                </c:pt>
                <c:pt idx="112">
                  <c:v>38473</c:v>
                </c:pt>
                <c:pt idx="113">
                  <c:v>38504</c:v>
                </c:pt>
                <c:pt idx="114">
                  <c:v>38534</c:v>
                </c:pt>
                <c:pt idx="115">
                  <c:v>38565</c:v>
                </c:pt>
                <c:pt idx="116">
                  <c:v>38596</c:v>
                </c:pt>
                <c:pt idx="117">
                  <c:v>38626</c:v>
                </c:pt>
                <c:pt idx="118">
                  <c:v>38657</c:v>
                </c:pt>
                <c:pt idx="119">
                  <c:v>38687</c:v>
                </c:pt>
                <c:pt idx="120">
                  <c:v>38718</c:v>
                </c:pt>
                <c:pt idx="121">
                  <c:v>38749</c:v>
                </c:pt>
                <c:pt idx="122">
                  <c:v>38777</c:v>
                </c:pt>
                <c:pt idx="123">
                  <c:v>38808</c:v>
                </c:pt>
                <c:pt idx="124">
                  <c:v>38838</c:v>
                </c:pt>
                <c:pt idx="125">
                  <c:v>38869</c:v>
                </c:pt>
                <c:pt idx="126">
                  <c:v>38899</c:v>
                </c:pt>
                <c:pt idx="127">
                  <c:v>38930</c:v>
                </c:pt>
                <c:pt idx="128">
                  <c:v>38961</c:v>
                </c:pt>
                <c:pt idx="129">
                  <c:v>38991</c:v>
                </c:pt>
                <c:pt idx="130">
                  <c:v>39022</c:v>
                </c:pt>
                <c:pt idx="131">
                  <c:v>39052</c:v>
                </c:pt>
                <c:pt idx="132">
                  <c:v>39083</c:v>
                </c:pt>
                <c:pt idx="133">
                  <c:v>39114</c:v>
                </c:pt>
                <c:pt idx="134">
                  <c:v>39142</c:v>
                </c:pt>
                <c:pt idx="135">
                  <c:v>39173</c:v>
                </c:pt>
                <c:pt idx="136">
                  <c:v>39203</c:v>
                </c:pt>
                <c:pt idx="137">
                  <c:v>39234</c:v>
                </c:pt>
                <c:pt idx="138">
                  <c:v>39264</c:v>
                </c:pt>
                <c:pt idx="139">
                  <c:v>39295</c:v>
                </c:pt>
                <c:pt idx="140">
                  <c:v>39326</c:v>
                </c:pt>
                <c:pt idx="141">
                  <c:v>39356</c:v>
                </c:pt>
                <c:pt idx="142">
                  <c:v>39387</c:v>
                </c:pt>
                <c:pt idx="143">
                  <c:v>39417</c:v>
                </c:pt>
                <c:pt idx="144">
                  <c:v>39448</c:v>
                </c:pt>
                <c:pt idx="145">
                  <c:v>39479</c:v>
                </c:pt>
                <c:pt idx="146">
                  <c:v>39508</c:v>
                </c:pt>
                <c:pt idx="147">
                  <c:v>39539</c:v>
                </c:pt>
                <c:pt idx="148">
                  <c:v>39569</c:v>
                </c:pt>
                <c:pt idx="149">
                  <c:v>39600</c:v>
                </c:pt>
                <c:pt idx="150">
                  <c:v>39630</c:v>
                </c:pt>
                <c:pt idx="151">
                  <c:v>39661</c:v>
                </c:pt>
                <c:pt idx="152">
                  <c:v>39692</c:v>
                </c:pt>
                <c:pt idx="153">
                  <c:v>39722</c:v>
                </c:pt>
                <c:pt idx="154">
                  <c:v>39753</c:v>
                </c:pt>
                <c:pt idx="155">
                  <c:v>39783</c:v>
                </c:pt>
                <c:pt idx="156">
                  <c:v>39814</c:v>
                </c:pt>
                <c:pt idx="157">
                  <c:v>39845</c:v>
                </c:pt>
                <c:pt idx="158">
                  <c:v>39873</c:v>
                </c:pt>
                <c:pt idx="159">
                  <c:v>39904</c:v>
                </c:pt>
                <c:pt idx="160">
                  <c:v>39934</c:v>
                </c:pt>
                <c:pt idx="161">
                  <c:v>39965</c:v>
                </c:pt>
                <c:pt idx="162">
                  <c:v>39995</c:v>
                </c:pt>
                <c:pt idx="163">
                  <c:v>40026</c:v>
                </c:pt>
                <c:pt idx="164">
                  <c:v>40057</c:v>
                </c:pt>
                <c:pt idx="165">
                  <c:v>40087</c:v>
                </c:pt>
                <c:pt idx="166">
                  <c:v>40118</c:v>
                </c:pt>
                <c:pt idx="167">
                  <c:v>40148</c:v>
                </c:pt>
                <c:pt idx="168">
                  <c:v>40179</c:v>
                </c:pt>
                <c:pt idx="169">
                  <c:v>40210</c:v>
                </c:pt>
                <c:pt idx="170">
                  <c:v>40238</c:v>
                </c:pt>
                <c:pt idx="171">
                  <c:v>40269</c:v>
                </c:pt>
                <c:pt idx="172">
                  <c:v>40299</c:v>
                </c:pt>
                <c:pt idx="173">
                  <c:v>40330</c:v>
                </c:pt>
                <c:pt idx="174">
                  <c:v>40360</c:v>
                </c:pt>
                <c:pt idx="175">
                  <c:v>40391</c:v>
                </c:pt>
                <c:pt idx="176">
                  <c:v>40422</c:v>
                </c:pt>
                <c:pt idx="177">
                  <c:v>40452</c:v>
                </c:pt>
                <c:pt idx="178">
                  <c:v>40483</c:v>
                </c:pt>
                <c:pt idx="179">
                  <c:v>40513</c:v>
                </c:pt>
                <c:pt idx="180">
                  <c:v>40544</c:v>
                </c:pt>
                <c:pt idx="181">
                  <c:v>40575</c:v>
                </c:pt>
                <c:pt idx="182">
                  <c:v>40603</c:v>
                </c:pt>
                <c:pt idx="183">
                  <c:v>40634</c:v>
                </c:pt>
                <c:pt idx="184">
                  <c:v>40664</c:v>
                </c:pt>
                <c:pt idx="185">
                  <c:v>40695</c:v>
                </c:pt>
                <c:pt idx="186">
                  <c:v>40725</c:v>
                </c:pt>
                <c:pt idx="187">
                  <c:v>40756</c:v>
                </c:pt>
                <c:pt idx="188">
                  <c:v>40787</c:v>
                </c:pt>
                <c:pt idx="189">
                  <c:v>40817</c:v>
                </c:pt>
                <c:pt idx="190">
                  <c:v>40848</c:v>
                </c:pt>
                <c:pt idx="191">
                  <c:v>40878</c:v>
                </c:pt>
                <c:pt idx="192">
                  <c:v>40909</c:v>
                </c:pt>
                <c:pt idx="193">
                  <c:v>40940</c:v>
                </c:pt>
                <c:pt idx="194">
                  <c:v>40969</c:v>
                </c:pt>
                <c:pt idx="195">
                  <c:v>41000</c:v>
                </c:pt>
                <c:pt idx="196">
                  <c:v>41030</c:v>
                </c:pt>
                <c:pt idx="197">
                  <c:v>41061</c:v>
                </c:pt>
                <c:pt idx="198">
                  <c:v>41091</c:v>
                </c:pt>
                <c:pt idx="199">
                  <c:v>41122</c:v>
                </c:pt>
                <c:pt idx="200">
                  <c:v>41153</c:v>
                </c:pt>
                <c:pt idx="201">
                  <c:v>41183</c:v>
                </c:pt>
                <c:pt idx="202">
                  <c:v>41214</c:v>
                </c:pt>
                <c:pt idx="203">
                  <c:v>41244</c:v>
                </c:pt>
                <c:pt idx="204">
                  <c:v>41275</c:v>
                </c:pt>
                <c:pt idx="205">
                  <c:v>41306</c:v>
                </c:pt>
              </c:numCache>
            </c:numRef>
          </c:cat>
          <c:val>
            <c:numRef>
              <c:f>'SM-HW'!$F$4:$F$209</c:f>
              <c:numCache>
                <c:formatCode>0.00</c:formatCode>
                <c:ptCount val="206"/>
                <c:pt idx="4">
                  <c:v>1.68</c:v>
                </c:pt>
                <c:pt idx="5">
                  <c:v>1.2234285611317426</c:v>
                </c:pt>
                <c:pt idx="6">
                  <c:v>1.3890291866538294</c:v>
                </c:pt>
                <c:pt idx="7">
                  <c:v>1.6464785084645412</c:v>
                </c:pt>
                <c:pt idx="8">
                  <c:v>4.0462293985407793</c:v>
                </c:pt>
                <c:pt idx="9">
                  <c:v>4.7710762273670957</c:v>
                </c:pt>
                <c:pt idx="10">
                  <c:v>9.0283404859955194</c:v>
                </c:pt>
                <c:pt idx="11">
                  <c:v>18.237061569131392</c:v>
                </c:pt>
                <c:pt idx="12">
                  <c:v>20.201656160329446</c:v>
                </c:pt>
                <c:pt idx="13">
                  <c:v>15.057331114719837</c:v>
                </c:pt>
                <c:pt idx="14">
                  <c:v>18.852920992570677</c:v>
                </c:pt>
                <c:pt idx="15">
                  <c:v>18.225756396037664</c:v>
                </c:pt>
                <c:pt idx="16">
                  <c:v>16.180805886776302</c:v>
                </c:pt>
                <c:pt idx="17">
                  <c:v>10.403981182785021</c:v>
                </c:pt>
                <c:pt idx="18">
                  <c:v>11.475358629614892</c:v>
                </c:pt>
                <c:pt idx="19">
                  <c:v>10.389612382517667</c:v>
                </c:pt>
                <c:pt idx="20">
                  <c:v>8.4953154594178475</c:v>
                </c:pt>
                <c:pt idx="21">
                  <c:v>6.0272222527362107</c:v>
                </c:pt>
                <c:pt idx="22">
                  <c:v>7.6826614887526627</c:v>
                </c:pt>
                <c:pt idx="23">
                  <c:v>8.267082747817609</c:v>
                </c:pt>
                <c:pt idx="24">
                  <c:v>8.8372301231408859</c:v>
                </c:pt>
                <c:pt idx="25">
                  <c:v>4.9426892655733701</c:v>
                </c:pt>
                <c:pt idx="26">
                  <c:v>5.5458459177583155</c:v>
                </c:pt>
                <c:pt idx="27">
                  <c:v>3.576279020241742</c:v>
                </c:pt>
                <c:pt idx="28">
                  <c:v>2.6866979454446649</c:v>
                </c:pt>
                <c:pt idx="29">
                  <c:v>0.97655351889225261</c:v>
                </c:pt>
                <c:pt idx="30">
                  <c:v>0.40221174430735412</c:v>
                </c:pt>
                <c:pt idx="31">
                  <c:v>-0.13159664472746505</c:v>
                </c:pt>
                <c:pt idx="32">
                  <c:v>-6.628210608236372E-2</c:v>
                </c:pt>
                <c:pt idx="33">
                  <c:v>0.2660225569305103</c:v>
                </c:pt>
                <c:pt idx="34">
                  <c:v>3.1214468095457875</c:v>
                </c:pt>
                <c:pt idx="35">
                  <c:v>14.513437806343246</c:v>
                </c:pt>
                <c:pt idx="36">
                  <c:v>17.341736914098693</c:v>
                </c:pt>
                <c:pt idx="37">
                  <c:v>10.619600244198967</c:v>
                </c:pt>
                <c:pt idx="38">
                  <c:v>8.2936962910878265</c:v>
                </c:pt>
                <c:pt idx="39">
                  <c:v>16.959866846438526</c:v>
                </c:pt>
                <c:pt idx="40">
                  <c:v>16.160718865680124</c:v>
                </c:pt>
                <c:pt idx="41">
                  <c:v>8.5231237269944931</c:v>
                </c:pt>
                <c:pt idx="42">
                  <c:v>5.9442623184549284</c:v>
                </c:pt>
                <c:pt idx="43">
                  <c:v>10.906766111323298</c:v>
                </c:pt>
                <c:pt idx="44">
                  <c:v>10.305976071548541</c:v>
                </c:pt>
                <c:pt idx="45">
                  <c:v>6.0954266248770086</c:v>
                </c:pt>
                <c:pt idx="46">
                  <c:v>4.9826934599331301</c:v>
                </c:pt>
                <c:pt idx="47">
                  <c:v>12.727203713570354</c:v>
                </c:pt>
                <c:pt idx="48">
                  <c:v>13.230312478940876</c:v>
                </c:pt>
                <c:pt idx="49">
                  <c:v>8.8629192111244279</c:v>
                </c:pt>
                <c:pt idx="50">
                  <c:v>9.4064620392595497</c:v>
                </c:pt>
                <c:pt idx="51">
                  <c:v>9.8099041215505913</c:v>
                </c:pt>
                <c:pt idx="52">
                  <c:v>7.7771359653711984</c:v>
                </c:pt>
                <c:pt idx="53">
                  <c:v>4.3975428576983697</c:v>
                </c:pt>
                <c:pt idx="54">
                  <c:v>3.9095389545240349</c:v>
                </c:pt>
                <c:pt idx="55">
                  <c:v>3.6999449590242826</c:v>
                </c:pt>
                <c:pt idx="56">
                  <c:v>3.5635322742779945</c:v>
                </c:pt>
                <c:pt idx="57">
                  <c:v>3.5508379642216026</c:v>
                </c:pt>
                <c:pt idx="58">
                  <c:v>7.6615699930968653</c:v>
                </c:pt>
                <c:pt idx="59">
                  <c:v>17.559210060670409</c:v>
                </c:pt>
                <c:pt idx="60">
                  <c:v>21.983579280871925</c:v>
                </c:pt>
                <c:pt idx="61">
                  <c:v>20.682037399596013</c:v>
                </c:pt>
                <c:pt idx="62">
                  <c:v>15.694722642076309</c:v>
                </c:pt>
                <c:pt idx="63">
                  <c:v>16.757549500772214</c:v>
                </c:pt>
                <c:pt idx="64">
                  <c:v>17.416422461145579</c:v>
                </c:pt>
                <c:pt idx="65">
                  <c:v>14.315118604313417</c:v>
                </c:pt>
                <c:pt idx="66">
                  <c:v>10.097260426076883</c:v>
                </c:pt>
                <c:pt idx="67">
                  <c:v>9.8088086258048452</c:v>
                </c:pt>
                <c:pt idx="68">
                  <c:v>8.6738268399312659</c:v>
                </c:pt>
                <c:pt idx="69">
                  <c:v>6.3408688578221701</c:v>
                </c:pt>
                <c:pt idx="70">
                  <c:v>4.4802747408523365</c:v>
                </c:pt>
                <c:pt idx="71">
                  <c:v>4.8652406489729296</c:v>
                </c:pt>
                <c:pt idx="72">
                  <c:v>3.8294699696960701</c:v>
                </c:pt>
                <c:pt idx="73">
                  <c:v>2.7546817593317168</c:v>
                </c:pt>
                <c:pt idx="74">
                  <c:v>1.7934003826498677</c:v>
                </c:pt>
                <c:pt idx="75">
                  <c:v>0.4409140687992098</c:v>
                </c:pt>
                <c:pt idx="76">
                  <c:v>-0.32972669459789711</c:v>
                </c:pt>
                <c:pt idx="77">
                  <c:v>-0.58784461913571706</c:v>
                </c:pt>
                <c:pt idx="78">
                  <c:v>-0.5887352045670623</c:v>
                </c:pt>
                <c:pt idx="79">
                  <c:v>0.50127363187799234</c:v>
                </c:pt>
                <c:pt idx="80">
                  <c:v>-31.203122654965732</c:v>
                </c:pt>
                <c:pt idx="81">
                  <c:v>-8.6800152331899092</c:v>
                </c:pt>
                <c:pt idx="82">
                  <c:v>-156.05031915166822</c:v>
                </c:pt>
                <c:pt idx="83">
                  <c:v>13.186597429913503</c:v>
                </c:pt>
                <c:pt idx="84">
                  <c:v>-29.961818806218783</c:v>
                </c:pt>
                <c:pt idx="85">
                  <c:v>1.8074811039408012</c:v>
                </c:pt>
                <c:pt idx="86">
                  <c:v>-128.78523777814004</c:v>
                </c:pt>
                <c:pt idx="87">
                  <c:v>11.835952528983929</c:v>
                </c:pt>
                <c:pt idx="88">
                  <c:v>-19.489826879029341</c:v>
                </c:pt>
                <c:pt idx="89">
                  <c:v>1.4715878152801698</c:v>
                </c:pt>
                <c:pt idx="90">
                  <c:v>-75.411153128937642</c:v>
                </c:pt>
                <c:pt idx="91">
                  <c:v>6.9905681016807639</c:v>
                </c:pt>
                <c:pt idx="92">
                  <c:v>-10.481038135362496</c:v>
                </c:pt>
                <c:pt idx="93">
                  <c:v>1.3761447923424239</c:v>
                </c:pt>
                <c:pt idx="94">
                  <c:v>-66.517761185948245</c:v>
                </c:pt>
                <c:pt idx="95">
                  <c:v>12.793920563676785</c:v>
                </c:pt>
                <c:pt idx="96">
                  <c:v>-5.2783441965751603</c:v>
                </c:pt>
                <c:pt idx="97">
                  <c:v>10.72068967950973</c:v>
                </c:pt>
                <c:pt idx="98">
                  <c:v>-50.906451234963441</c:v>
                </c:pt>
                <c:pt idx="99">
                  <c:v>9.9897464009184951</c:v>
                </c:pt>
                <c:pt idx="100">
                  <c:v>-2.4519996149629213</c:v>
                </c:pt>
                <c:pt idx="101">
                  <c:v>5.1674154059124149</c:v>
                </c:pt>
                <c:pt idx="102">
                  <c:v>-17.209252905700556</c:v>
                </c:pt>
                <c:pt idx="103">
                  <c:v>2.4139386145188642</c:v>
                </c:pt>
                <c:pt idx="104">
                  <c:v>-0.27401796647012078</c:v>
                </c:pt>
                <c:pt idx="105">
                  <c:v>-14.560279953254671</c:v>
                </c:pt>
                <c:pt idx="106">
                  <c:v>63.295584255419115</c:v>
                </c:pt>
                <c:pt idx="107">
                  <c:v>-68.02169127919008</c:v>
                </c:pt>
                <c:pt idx="108">
                  <c:v>44.194466806463744</c:v>
                </c:pt>
                <c:pt idx="109">
                  <c:v>-0.20113149764707952</c:v>
                </c:pt>
                <c:pt idx="110">
                  <c:v>-3.0783815388386788</c:v>
                </c:pt>
                <c:pt idx="111">
                  <c:v>27.324869571840292</c:v>
                </c:pt>
                <c:pt idx="112">
                  <c:v>-32.91448285570614</c:v>
                </c:pt>
                <c:pt idx="113">
                  <c:v>-2.0348045910135717</c:v>
                </c:pt>
                <c:pt idx="114">
                  <c:v>-55.102648773152517</c:v>
                </c:pt>
                <c:pt idx="115">
                  <c:v>48.870838434542911</c:v>
                </c:pt>
                <c:pt idx="116">
                  <c:v>-29.884008194162917</c:v>
                </c:pt>
                <c:pt idx="117">
                  <c:v>1.2405399067025462</c:v>
                </c:pt>
                <c:pt idx="118">
                  <c:v>-55.414398701167386</c:v>
                </c:pt>
                <c:pt idx="119">
                  <c:v>71.759436989691494</c:v>
                </c:pt>
                <c:pt idx="120">
                  <c:v>-29.792043664899058</c:v>
                </c:pt>
                <c:pt idx="121">
                  <c:v>6.5148742488166649</c:v>
                </c:pt>
                <c:pt idx="122">
                  <c:v>-43.304588963783608</c:v>
                </c:pt>
                <c:pt idx="123">
                  <c:v>53.293866992880709</c:v>
                </c:pt>
                <c:pt idx="124">
                  <c:v>-17.40925010765379</c:v>
                </c:pt>
                <c:pt idx="125">
                  <c:v>3.7049817781970344</c:v>
                </c:pt>
                <c:pt idx="126">
                  <c:v>-19.628002743228731</c:v>
                </c:pt>
                <c:pt idx="127">
                  <c:v>20.126892993700519</c:v>
                </c:pt>
                <c:pt idx="128">
                  <c:v>-4.8777574951053033</c:v>
                </c:pt>
                <c:pt idx="129">
                  <c:v>8.0750038449331041E-2</c:v>
                </c:pt>
                <c:pt idx="130">
                  <c:v>-5.7341315775989798</c:v>
                </c:pt>
                <c:pt idx="131">
                  <c:v>10.753336285297557</c:v>
                </c:pt>
                <c:pt idx="132">
                  <c:v>5.6952562571543739</c:v>
                </c:pt>
                <c:pt idx="133">
                  <c:v>6.7596915007239593</c:v>
                </c:pt>
                <c:pt idx="134">
                  <c:v>1.5407156743765513</c:v>
                </c:pt>
                <c:pt idx="135">
                  <c:v>2.690770035999285</c:v>
                </c:pt>
                <c:pt idx="136">
                  <c:v>1.1346063051353894</c:v>
                </c:pt>
                <c:pt idx="137">
                  <c:v>2.302933471326261</c:v>
                </c:pt>
                <c:pt idx="138">
                  <c:v>1.917699422240206</c:v>
                </c:pt>
                <c:pt idx="139">
                  <c:v>11.04107456224617</c:v>
                </c:pt>
                <c:pt idx="140">
                  <c:v>17.635149565298384</c:v>
                </c:pt>
                <c:pt idx="141">
                  <c:v>23.347948514515341</c:v>
                </c:pt>
                <c:pt idx="142">
                  <c:v>16.627490660341618</c:v>
                </c:pt>
                <c:pt idx="143">
                  <c:v>24.892702375646415</c:v>
                </c:pt>
                <c:pt idx="144">
                  <c:v>31.31591834208351</c:v>
                </c:pt>
                <c:pt idx="145">
                  <c:v>33.358508331878951</c:v>
                </c:pt>
                <c:pt idx="146">
                  <c:v>20.167237632682895</c:v>
                </c:pt>
                <c:pt idx="147">
                  <c:v>22.340426777778156</c:v>
                </c:pt>
                <c:pt idx="148">
                  <c:v>22.388838142803316</c:v>
                </c:pt>
                <c:pt idx="149">
                  <c:v>21.057117448013837</c:v>
                </c:pt>
                <c:pt idx="150">
                  <c:v>12.171388138163326</c:v>
                </c:pt>
                <c:pt idx="151">
                  <c:v>11.392628180164614</c:v>
                </c:pt>
                <c:pt idx="152">
                  <c:v>11.111290923123272</c:v>
                </c:pt>
                <c:pt idx="153">
                  <c:v>12.806948646141011</c:v>
                </c:pt>
                <c:pt idx="154">
                  <c:v>12.20721443736994</c:v>
                </c:pt>
                <c:pt idx="155">
                  <c:v>21.836617440675028</c:v>
                </c:pt>
                <c:pt idx="156">
                  <c:v>35.037959163335401</c:v>
                </c:pt>
                <c:pt idx="157">
                  <c:v>42.377297944028136</c:v>
                </c:pt>
                <c:pt idx="158">
                  <c:v>32.549291658847366</c:v>
                </c:pt>
                <c:pt idx="159">
                  <c:v>24.31472174265075</c:v>
                </c:pt>
                <c:pt idx="160">
                  <c:v>27.264980689579108</c:v>
                </c:pt>
                <c:pt idx="161">
                  <c:v>27.954918535062731</c:v>
                </c:pt>
                <c:pt idx="162">
                  <c:v>18.816112455417134</c:v>
                </c:pt>
                <c:pt idx="163">
                  <c:v>12.236852712762662</c:v>
                </c:pt>
                <c:pt idx="164">
                  <c:v>13.657491355131375</c:v>
                </c:pt>
                <c:pt idx="165">
                  <c:v>15.226179240728131</c:v>
                </c:pt>
                <c:pt idx="166">
                  <c:v>12.18182782477189</c:v>
                </c:pt>
                <c:pt idx="167">
                  <c:v>15.04594943911032</c:v>
                </c:pt>
                <c:pt idx="168">
                  <c:v>17.593709552117595</c:v>
                </c:pt>
                <c:pt idx="169">
                  <c:v>15.443802119679313</c:v>
                </c:pt>
                <c:pt idx="170">
                  <c:v>12.334957836653196</c:v>
                </c:pt>
                <c:pt idx="171">
                  <c:v>10.256604635727211</c:v>
                </c:pt>
                <c:pt idx="172">
                  <c:v>10.523213512149512</c:v>
                </c:pt>
                <c:pt idx="173">
                  <c:v>9.8145776820899062</c:v>
                </c:pt>
                <c:pt idx="174">
                  <c:v>8.9930279152716892</c:v>
                </c:pt>
                <c:pt idx="175">
                  <c:v>9.5157084669103611</c:v>
                </c:pt>
                <c:pt idx="176">
                  <c:v>12.708239009166141</c:v>
                </c:pt>
                <c:pt idx="177">
                  <c:v>16.885120917544732</c:v>
                </c:pt>
                <c:pt idx="178">
                  <c:v>19.383343081504869</c:v>
                </c:pt>
                <c:pt idx="179">
                  <c:v>22.141937352362433</c:v>
                </c:pt>
                <c:pt idx="180">
                  <c:v>29.600633687495101</c:v>
                </c:pt>
                <c:pt idx="181">
                  <c:v>28.683617152818456</c:v>
                </c:pt>
                <c:pt idx="182">
                  <c:v>29.855962497447518</c:v>
                </c:pt>
                <c:pt idx="183">
                  <c:v>23.964308204903844</c:v>
                </c:pt>
                <c:pt idx="184">
                  <c:v>23.908780060629457</c:v>
                </c:pt>
                <c:pt idx="185">
                  <c:v>20.355549280079096</c:v>
                </c:pt>
                <c:pt idx="186">
                  <c:v>17.715339538207612</c:v>
                </c:pt>
                <c:pt idx="187">
                  <c:v>12.228015894513032</c:v>
                </c:pt>
                <c:pt idx="188">
                  <c:v>12.584430209011945</c:v>
                </c:pt>
                <c:pt idx="189">
                  <c:v>13.02109566229589</c:v>
                </c:pt>
                <c:pt idx="190">
                  <c:v>15.744742426149735</c:v>
                </c:pt>
                <c:pt idx="191">
                  <c:v>21.158976077359394</c:v>
                </c:pt>
                <c:pt idx="192">
                  <c:v>26.263924437337973</c:v>
                </c:pt>
                <c:pt idx="193">
                  <c:v>22.863475324760298</c:v>
                </c:pt>
                <c:pt idx="194">
                  <c:v>19.515809266916023</c:v>
                </c:pt>
                <c:pt idx="195">
                  <c:v>17.611606481143944</c:v>
                </c:pt>
                <c:pt idx="196">
                  <c:v>16.085418873105272</c:v>
                </c:pt>
                <c:pt idx="197">
                  <c:v>12.04954527471441</c:v>
                </c:pt>
                <c:pt idx="198">
                  <c:v>9.0967271263011895</c:v>
                </c:pt>
                <c:pt idx="199">
                  <c:v>7.130689231030602</c:v>
                </c:pt>
                <c:pt idx="200">
                  <c:v>5.9746344716693542</c:v>
                </c:pt>
                <c:pt idx="201">
                  <c:v>5.6456885527235707</c:v>
                </c:pt>
                <c:pt idx="202">
                  <c:v>6.3742460023896408</c:v>
                </c:pt>
              </c:numCache>
            </c:numRef>
          </c:val>
        </c:ser>
        <c:marker val="1"/>
        <c:axId val="246526336"/>
        <c:axId val="246527872"/>
      </c:lineChart>
      <c:dateAx>
        <c:axId val="246526336"/>
        <c:scaling>
          <c:orientation val="minMax"/>
        </c:scaling>
        <c:axPos val="b"/>
        <c:numFmt formatCode="mmm/yy" sourceLinked="1"/>
        <c:tickLblPos val="nextTo"/>
        <c:crossAx val="246527872"/>
        <c:crosses val="autoZero"/>
        <c:auto val="1"/>
        <c:lblOffset val="100"/>
        <c:baseTimeUnit val="months"/>
      </c:dateAx>
      <c:valAx>
        <c:axId val="246527872"/>
        <c:scaling>
          <c:orientation val="minMax"/>
        </c:scaling>
        <c:axPos val="l"/>
        <c:majorGridlines/>
        <c:numFmt formatCode="General" sourceLinked="1"/>
        <c:tickLblPos val="nextTo"/>
        <c:crossAx val="24652633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8740157499999996" l="0.511811024" r="0.511811024" t="0.78740157499999996" header="0.31496062000000041" footer="0.3149606200000004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1.xml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3.xml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6.xml"/><Relationship Id="rId4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7.xml"/><Relationship Id="rId4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chart" Target="../charts/chart8.xml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209</xdr:row>
      <xdr:rowOff>19050</xdr:rowOff>
    </xdr:from>
    <xdr:to>
      <xdr:col>7</xdr:col>
      <xdr:colOff>28575</xdr:colOff>
      <xdr:row>212</xdr:row>
      <xdr:rowOff>180975</xdr:rowOff>
    </xdr:to>
    <xdr:sp macro="" textlink="">
      <xdr:nvSpPr>
        <xdr:cNvPr id="2" name="CaixaDeTexto 1"/>
        <xdr:cNvSpPr txBox="1"/>
      </xdr:nvSpPr>
      <xdr:spPr>
        <a:xfrm>
          <a:off x="2971800" y="39833550"/>
          <a:ext cx="1323975" cy="733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i="0">
              <a:latin typeface="Cambria Math"/>
            </a:rPr>
            <a:t>〖</a:t>
          </a:r>
          <a:r>
            <a:rPr lang="pt-BR" sz="1100" b="0" i="0">
              <a:latin typeface="Cambria Math"/>
            </a:rPr>
            <a:t>𝑀𝐴〗_𝑛=  (∑24_(𝑖=1)^𝑛▒𝑌_𝑖 )/𝑛</a:t>
          </a:r>
          <a:r>
            <a:rPr lang="pt-BR" sz="1100"/>
            <a:t>     </a:t>
          </a:r>
          <a:r>
            <a:rPr lang="pt-BR" sz="1100">
              <a:sym typeface="Symbol"/>
            </a:rPr>
            <a:t> i = 1, ...,N</a:t>
          </a:r>
          <a:r>
            <a:rPr lang="pt-BR" sz="1100"/>
            <a:t>       </a:t>
          </a:r>
        </a:p>
      </xdr:txBody>
    </xdr:sp>
    <xdr:clientData/>
  </xdr:twoCellAnchor>
  <xdr:twoCellAnchor>
    <xdr:from>
      <xdr:col>2</xdr:col>
      <xdr:colOff>76201</xdr:colOff>
      <xdr:row>220</xdr:row>
      <xdr:rowOff>142876</xdr:rowOff>
    </xdr:from>
    <xdr:to>
      <xdr:col>4</xdr:col>
      <xdr:colOff>342900</xdr:colOff>
      <xdr:row>222</xdr:row>
      <xdr:rowOff>47626</xdr:rowOff>
    </xdr:to>
    <xdr:sp macro="" textlink="">
      <xdr:nvSpPr>
        <xdr:cNvPr id="3" name="CaixaDeTexto 2"/>
        <xdr:cNvSpPr txBox="1"/>
      </xdr:nvSpPr>
      <xdr:spPr>
        <a:xfrm>
          <a:off x="1295401" y="42052876"/>
          <a:ext cx="1485899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265,22+146,64+182,50)/3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571501</xdr:colOff>
      <xdr:row>224</xdr:row>
      <xdr:rowOff>57151</xdr:rowOff>
    </xdr:from>
    <xdr:to>
      <xdr:col>2</xdr:col>
      <xdr:colOff>476250</xdr:colOff>
      <xdr:row>225</xdr:row>
      <xdr:rowOff>95250</xdr:rowOff>
    </xdr:to>
    <xdr:sp macro="" textlink="">
      <xdr:nvSpPr>
        <xdr:cNvPr id="4" name="CaixaDeTexto 3"/>
        <xdr:cNvSpPr txBox="1"/>
      </xdr:nvSpPr>
      <xdr:spPr>
        <a:xfrm>
          <a:off x="571501" y="42729151"/>
          <a:ext cx="1123949" cy="2285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ABS (198,12</a:t>
          </a:r>
          <a:r>
            <a:rPr lang="pt-BR" sz="800" baseline="0">
              <a:latin typeface="Arial" pitchFamily="34" charset="0"/>
              <a:cs typeface="Arial" pitchFamily="34" charset="0"/>
            </a:rPr>
            <a:t> - 118,54)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57149</xdr:colOff>
      <xdr:row>224</xdr:row>
      <xdr:rowOff>57152</xdr:rowOff>
    </xdr:from>
    <xdr:to>
      <xdr:col>4</xdr:col>
      <xdr:colOff>619124</xdr:colOff>
      <xdr:row>225</xdr:row>
      <xdr:rowOff>95250</xdr:rowOff>
    </xdr:to>
    <xdr:sp macro="" textlink="">
      <xdr:nvSpPr>
        <xdr:cNvPr id="5" name="CaixaDeTexto 4"/>
        <xdr:cNvSpPr txBox="1"/>
      </xdr:nvSpPr>
      <xdr:spPr>
        <a:xfrm>
          <a:off x="2495549" y="42729152"/>
          <a:ext cx="552450" cy="2285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79,57</a:t>
          </a:r>
          <a:r>
            <a:rPr lang="pt-BR" sz="800" baseline="30000">
              <a:latin typeface="Arial" pitchFamily="34" charset="0"/>
              <a:cs typeface="Arial" pitchFamily="34" charset="0"/>
            </a:rPr>
            <a:t>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5</xdr:col>
      <xdr:colOff>209552</xdr:colOff>
      <xdr:row>220</xdr:row>
      <xdr:rowOff>123826</xdr:rowOff>
    </xdr:from>
    <xdr:to>
      <xdr:col>6</xdr:col>
      <xdr:colOff>381000</xdr:colOff>
      <xdr:row>222</xdr:row>
      <xdr:rowOff>28576</xdr:rowOff>
    </xdr:to>
    <xdr:sp macro="" textlink="">
      <xdr:nvSpPr>
        <xdr:cNvPr id="6" name="CaixaDeTexto 5"/>
        <xdr:cNvSpPr txBox="1"/>
      </xdr:nvSpPr>
      <xdr:spPr>
        <a:xfrm>
          <a:off x="3257552" y="42033826"/>
          <a:ext cx="781048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118,54 −198,12)/118,54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5</xdr:col>
      <xdr:colOff>666749</xdr:colOff>
      <xdr:row>224</xdr:row>
      <xdr:rowOff>28576</xdr:rowOff>
    </xdr:from>
    <xdr:to>
      <xdr:col>7</xdr:col>
      <xdr:colOff>28575</xdr:colOff>
      <xdr:row>226</xdr:row>
      <xdr:rowOff>85725</xdr:rowOff>
    </xdr:to>
    <xdr:sp macro="" textlink="">
      <xdr:nvSpPr>
        <xdr:cNvPr id="7" name="CaixaDeTexto 6"/>
        <xdr:cNvSpPr txBox="1"/>
      </xdr:nvSpPr>
      <xdr:spPr>
        <a:xfrm>
          <a:off x="3657599" y="42700576"/>
          <a:ext cx="6381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9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12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−1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54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)/1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7</xdr:col>
      <xdr:colOff>304799</xdr:colOff>
      <xdr:row>220</xdr:row>
      <xdr:rowOff>85726</xdr:rowOff>
    </xdr:from>
    <xdr:to>
      <xdr:col>8</xdr:col>
      <xdr:colOff>523875</xdr:colOff>
      <xdr:row>222</xdr:row>
      <xdr:rowOff>142875</xdr:rowOff>
    </xdr:to>
    <xdr:sp macro="" textlink="">
      <xdr:nvSpPr>
        <xdr:cNvPr id="8" name="CaixaDeTexto 7"/>
        <xdr:cNvSpPr txBox="1"/>
      </xdr:nvSpPr>
      <xdr:spPr>
        <a:xfrm>
          <a:off x="4571999" y="41995726"/>
          <a:ext cx="8286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118,54 −182,50)/182,50]^2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390525</xdr:colOff>
      <xdr:row>222</xdr:row>
      <xdr:rowOff>47626</xdr:rowOff>
    </xdr:from>
    <xdr:to>
      <xdr:col>3</xdr:col>
      <xdr:colOff>209551</xdr:colOff>
      <xdr:row>223</xdr:row>
      <xdr:rowOff>19050</xdr:rowOff>
    </xdr:to>
    <xdr:cxnSp macro="">
      <xdr:nvCxnSpPr>
        <xdr:cNvPr id="9" name="Conector de seta reta 8"/>
        <xdr:cNvCxnSpPr>
          <a:stCxn id="3" idx="2"/>
        </xdr:cNvCxnSpPr>
      </xdr:nvCxnSpPr>
      <xdr:spPr>
        <a:xfrm flipH="1">
          <a:off x="1609725" y="42338626"/>
          <a:ext cx="428626" cy="1619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533400</xdr:colOff>
      <xdr:row>222</xdr:row>
      <xdr:rowOff>47626</xdr:rowOff>
    </xdr:from>
    <xdr:to>
      <xdr:col>5</xdr:col>
      <xdr:colOff>666752</xdr:colOff>
      <xdr:row>223</xdr:row>
      <xdr:rowOff>28575</xdr:rowOff>
    </xdr:to>
    <xdr:cxnSp macro="">
      <xdr:nvCxnSpPr>
        <xdr:cNvPr id="10" name="Conector de seta reta 9"/>
        <xdr:cNvCxnSpPr/>
      </xdr:nvCxnSpPr>
      <xdr:spPr>
        <a:xfrm flipH="1">
          <a:off x="3581400" y="42338626"/>
          <a:ext cx="7620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762000</xdr:colOff>
      <xdr:row>222</xdr:row>
      <xdr:rowOff>76200</xdr:rowOff>
    </xdr:from>
    <xdr:to>
      <xdr:col>7</xdr:col>
      <xdr:colOff>895352</xdr:colOff>
      <xdr:row>223</xdr:row>
      <xdr:rowOff>57149</xdr:rowOff>
    </xdr:to>
    <xdr:cxnSp macro="">
      <xdr:nvCxnSpPr>
        <xdr:cNvPr id="11" name="Conector de seta reta 10"/>
        <xdr:cNvCxnSpPr/>
      </xdr:nvCxnSpPr>
      <xdr:spPr>
        <a:xfrm flipH="1">
          <a:off x="4876800" y="42367200"/>
          <a:ext cx="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476250</xdr:colOff>
      <xdr:row>223</xdr:row>
      <xdr:rowOff>133350</xdr:rowOff>
    </xdr:from>
    <xdr:to>
      <xdr:col>6</xdr:col>
      <xdr:colOff>742950</xdr:colOff>
      <xdr:row>224</xdr:row>
      <xdr:rowOff>28576</xdr:rowOff>
    </xdr:to>
    <xdr:cxnSp macro="">
      <xdr:nvCxnSpPr>
        <xdr:cNvPr id="12" name="Conector de seta reta 11"/>
        <xdr:cNvCxnSpPr>
          <a:stCxn id="7" idx="0"/>
        </xdr:cNvCxnSpPr>
      </xdr:nvCxnSpPr>
      <xdr:spPr>
        <a:xfrm flipV="1">
          <a:off x="4133850" y="42614850"/>
          <a:ext cx="133350" cy="857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323850</xdr:colOff>
      <xdr:row>223</xdr:row>
      <xdr:rowOff>161925</xdr:rowOff>
    </xdr:from>
    <xdr:to>
      <xdr:col>4</xdr:col>
      <xdr:colOff>338137</xdr:colOff>
      <xdr:row>224</xdr:row>
      <xdr:rowOff>57152</xdr:rowOff>
    </xdr:to>
    <xdr:cxnSp macro="">
      <xdr:nvCxnSpPr>
        <xdr:cNvPr id="13" name="Conector de seta reta 12"/>
        <xdr:cNvCxnSpPr>
          <a:stCxn id="5" idx="0"/>
        </xdr:cNvCxnSpPr>
      </xdr:nvCxnSpPr>
      <xdr:spPr>
        <a:xfrm flipH="1" flipV="1">
          <a:off x="2762250" y="42643425"/>
          <a:ext cx="14287" cy="8572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476250</xdr:colOff>
      <xdr:row>224</xdr:row>
      <xdr:rowOff>9525</xdr:rowOff>
    </xdr:from>
    <xdr:to>
      <xdr:col>3</xdr:col>
      <xdr:colOff>352425</xdr:colOff>
      <xdr:row>224</xdr:row>
      <xdr:rowOff>171451</xdr:rowOff>
    </xdr:to>
    <xdr:cxnSp macro="">
      <xdr:nvCxnSpPr>
        <xdr:cNvPr id="14" name="Conector de seta reta 13"/>
        <xdr:cNvCxnSpPr>
          <a:stCxn id="4" idx="3"/>
        </xdr:cNvCxnSpPr>
      </xdr:nvCxnSpPr>
      <xdr:spPr>
        <a:xfrm flipV="1">
          <a:off x="1695450" y="42681525"/>
          <a:ext cx="485775" cy="1619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2</xdr:row>
      <xdr:rowOff>104775</xdr:rowOff>
    </xdr:from>
    <xdr:to>
      <xdr:col>5</xdr:col>
      <xdr:colOff>714375</xdr:colOff>
      <xdr:row>3</xdr:row>
      <xdr:rowOff>0</xdr:rowOff>
    </xdr:to>
    <xdr:pic>
      <xdr:nvPicPr>
        <xdr:cNvPr id="15" name="Imagem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067050" y="485775"/>
          <a:ext cx="590550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171450</xdr:colOff>
      <xdr:row>2</xdr:row>
      <xdr:rowOff>76200</xdr:rowOff>
    </xdr:from>
    <xdr:to>
      <xdr:col>6</xdr:col>
      <xdr:colOff>933450</xdr:colOff>
      <xdr:row>3</xdr:row>
      <xdr:rowOff>9525</xdr:rowOff>
    </xdr:to>
    <xdr:pic>
      <xdr:nvPicPr>
        <xdr:cNvPr id="16" name="Imagem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29050" y="457200"/>
          <a:ext cx="4381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47625</xdr:colOff>
      <xdr:row>2</xdr:row>
      <xdr:rowOff>104775</xdr:rowOff>
    </xdr:from>
    <xdr:to>
      <xdr:col>7</xdr:col>
      <xdr:colOff>885825</xdr:colOff>
      <xdr:row>3</xdr:row>
      <xdr:rowOff>0</xdr:rowOff>
    </xdr:to>
    <xdr:pic>
      <xdr:nvPicPr>
        <xdr:cNvPr id="17" name="Imagem 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314825" y="485775"/>
          <a:ext cx="561975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57150</xdr:colOff>
      <xdr:row>2</xdr:row>
      <xdr:rowOff>200025</xdr:rowOff>
    </xdr:from>
    <xdr:to>
      <xdr:col>9</xdr:col>
      <xdr:colOff>828675</xdr:colOff>
      <xdr:row>2</xdr:row>
      <xdr:rowOff>466725</xdr:rowOff>
    </xdr:to>
    <xdr:pic>
      <xdr:nvPicPr>
        <xdr:cNvPr id="18" name="Imagem 1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543550" y="571500"/>
          <a:ext cx="5524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219</xdr:row>
      <xdr:rowOff>28575</xdr:rowOff>
    </xdr:from>
    <xdr:to>
      <xdr:col>5</xdr:col>
      <xdr:colOff>695325</xdr:colOff>
      <xdr:row>219</xdr:row>
      <xdr:rowOff>495300</xdr:rowOff>
    </xdr:to>
    <xdr:pic>
      <xdr:nvPicPr>
        <xdr:cNvPr id="19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048000" y="41748075"/>
          <a:ext cx="6096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152400</xdr:colOff>
      <xdr:row>219</xdr:row>
      <xdr:rowOff>0</xdr:rowOff>
    </xdr:from>
    <xdr:to>
      <xdr:col>6</xdr:col>
      <xdr:colOff>914400</xdr:colOff>
      <xdr:row>219</xdr:row>
      <xdr:rowOff>504825</xdr:rowOff>
    </xdr:to>
    <xdr:pic>
      <xdr:nvPicPr>
        <xdr:cNvPr id="20" name="Imagem 1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00" y="41719500"/>
          <a:ext cx="4572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28575</xdr:colOff>
      <xdr:row>219</xdr:row>
      <xdr:rowOff>28575</xdr:rowOff>
    </xdr:from>
    <xdr:to>
      <xdr:col>7</xdr:col>
      <xdr:colOff>866775</xdr:colOff>
      <xdr:row>219</xdr:row>
      <xdr:rowOff>495300</xdr:rowOff>
    </xdr:to>
    <xdr:pic>
      <xdr:nvPicPr>
        <xdr:cNvPr id="21" name="Imagem 2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95775" y="41748075"/>
          <a:ext cx="5810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38100</xdr:colOff>
      <xdr:row>219</xdr:row>
      <xdr:rowOff>123825</xdr:rowOff>
    </xdr:from>
    <xdr:to>
      <xdr:col>9</xdr:col>
      <xdr:colOff>809625</xdr:colOff>
      <xdr:row>219</xdr:row>
      <xdr:rowOff>390525</xdr:rowOff>
    </xdr:to>
    <xdr:pic>
      <xdr:nvPicPr>
        <xdr:cNvPr id="22" name="Imagem 2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524500" y="41843325"/>
          <a:ext cx="571500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271461</xdr:colOff>
      <xdr:row>9</xdr:row>
      <xdr:rowOff>33337</xdr:rowOff>
    </xdr:from>
    <xdr:to>
      <xdr:col>13</xdr:col>
      <xdr:colOff>114299</xdr:colOff>
      <xdr:row>23</xdr:row>
      <xdr:rowOff>109537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209</xdr:row>
      <xdr:rowOff>19051</xdr:rowOff>
    </xdr:from>
    <xdr:to>
      <xdr:col>6</xdr:col>
      <xdr:colOff>676275</xdr:colOff>
      <xdr:row>210</xdr:row>
      <xdr:rowOff>114301</xdr:rowOff>
    </xdr:to>
    <xdr:sp macro="" textlink="">
      <xdr:nvSpPr>
        <xdr:cNvPr id="2" name="CaixaDeTexto 1"/>
        <xdr:cNvSpPr txBox="1"/>
      </xdr:nvSpPr>
      <xdr:spPr>
        <a:xfrm>
          <a:off x="2971800" y="39833551"/>
          <a:ext cx="1295400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𝑥 ̂_𝑡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=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  <a:sym typeface="Symbol"/>
            </a:rPr>
            <a:t>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x</a:t>
          </a:r>
          <a:r>
            <a:rPr lang="pt-BR" sz="110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t-1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+ (1 -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  <a:sym typeface="Symbol"/>
            </a:rPr>
            <a:t>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𝑥 ̂_(𝑡−1)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  <xdr:twoCellAnchor>
    <xdr:from>
      <xdr:col>2</xdr:col>
      <xdr:colOff>76201</xdr:colOff>
      <xdr:row>220</xdr:row>
      <xdr:rowOff>142876</xdr:rowOff>
    </xdr:from>
    <xdr:to>
      <xdr:col>4</xdr:col>
      <xdr:colOff>342900</xdr:colOff>
      <xdr:row>222</xdr:row>
      <xdr:rowOff>47626</xdr:rowOff>
    </xdr:to>
    <xdr:sp macro="" textlink="">
      <xdr:nvSpPr>
        <xdr:cNvPr id="3" name="CaixaDeTexto 2"/>
        <xdr:cNvSpPr txBox="1"/>
      </xdr:nvSpPr>
      <xdr:spPr>
        <a:xfrm>
          <a:off x="1295401" y="42052876"/>
          <a:ext cx="1485899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265,22+146,64+182,50)/3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571501</xdr:colOff>
      <xdr:row>224</xdr:row>
      <xdr:rowOff>57151</xdr:rowOff>
    </xdr:from>
    <xdr:to>
      <xdr:col>2</xdr:col>
      <xdr:colOff>476250</xdr:colOff>
      <xdr:row>225</xdr:row>
      <xdr:rowOff>95250</xdr:rowOff>
    </xdr:to>
    <xdr:sp macro="" textlink="">
      <xdr:nvSpPr>
        <xdr:cNvPr id="4" name="CaixaDeTexto 3"/>
        <xdr:cNvSpPr txBox="1"/>
      </xdr:nvSpPr>
      <xdr:spPr>
        <a:xfrm>
          <a:off x="571501" y="42729151"/>
          <a:ext cx="1123949" cy="2285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ABS (198,12</a:t>
          </a:r>
          <a:r>
            <a:rPr lang="pt-BR" sz="800" baseline="0">
              <a:latin typeface="Arial" pitchFamily="34" charset="0"/>
              <a:cs typeface="Arial" pitchFamily="34" charset="0"/>
            </a:rPr>
            <a:t> - 118,54)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57149</xdr:colOff>
      <xdr:row>224</xdr:row>
      <xdr:rowOff>57152</xdr:rowOff>
    </xdr:from>
    <xdr:to>
      <xdr:col>4</xdr:col>
      <xdr:colOff>619124</xdr:colOff>
      <xdr:row>225</xdr:row>
      <xdr:rowOff>95250</xdr:rowOff>
    </xdr:to>
    <xdr:sp macro="" textlink="">
      <xdr:nvSpPr>
        <xdr:cNvPr id="5" name="CaixaDeTexto 4"/>
        <xdr:cNvSpPr txBox="1"/>
      </xdr:nvSpPr>
      <xdr:spPr>
        <a:xfrm>
          <a:off x="2495549" y="42729152"/>
          <a:ext cx="552450" cy="2285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79,57</a:t>
          </a:r>
          <a:r>
            <a:rPr lang="pt-BR" sz="800" baseline="30000">
              <a:latin typeface="Arial" pitchFamily="34" charset="0"/>
              <a:cs typeface="Arial" pitchFamily="34" charset="0"/>
            </a:rPr>
            <a:t>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5</xdr:col>
      <xdr:colOff>209552</xdr:colOff>
      <xdr:row>220</xdr:row>
      <xdr:rowOff>123826</xdr:rowOff>
    </xdr:from>
    <xdr:to>
      <xdr:col>6</xdr:col>
      <xdr:colOff>381000</xdr:colOff>
      <xdr:row>222</xdr:row>
      <xdr:rowOff>28576</xdr:rowOff>
    </xdr:to>
    <xdr:sp macro="" textlink="">
      <xdr:nvSpPr>
        <xdr:cNvPr id="6" name="CaixaDeTexto 5"/>
        <xdr:cNvSpPr txBox="1"/>
      </xdr:nvSpPr>
      <xdr:spPr>
        <a:xfrm>
          <a:off x="3257552" y="42033826"/>
          <a:ext cx="781048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118,54 −198,12)/118,54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5</xdr:col>
      <xdr:colOff>666749</xdr:colOff>
      <xdr:row>224</xdr:row>
      <xdr:rowOff>28576</xdr:rowOff>
    </xdr:from>
    <xdr:to>
      <xdr:col>7</xdr:col>
      <xdr:colOff>28575</xdr:colOff>
      <xdr:row>226</xdr:row>
      <xdr:rowOff>85725</xdr:rowOff>
    </xdr:to>
    <xdr:sp macro="" textlink="">
      <xdr:nvSpPr>
        <xdr:cNvPr id="7" name="CaixaDeTexto 6"/>
        <xdr:cNvSpPr txBox="1"/>
      </xdr:nvSpPr>
      <xdr:spPr>
        <a:xfrm>
          <a:off x="3657599" y="42700576"/>
          <a:ext cx="6381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9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12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−1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54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)/1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7</xdr:col>
      <xdr:colOff>304799</xdr:colOff>
      <xdr:row>220</xdr:row>
      <xdr:rowOff>85726</xdr:rowOff>
    </xdr:from>
    <xdr:to>
      <xdr:col>8</xdr:col>
      <xdr:colOff>523875</xdr:colOff>
      <xdr:row>222</xdr:row>
      <xdr:rowOff>142875</xdr:rowOff>
    </xdr:to>
    <xdr:sp macro="" textlink="">
      <xdr:nvSpPr>
        <xdr:cNvPr id="8" name="CaixaDeTexto 7"/>
        <xdr:cNvSpPr txBox="1"/>
      </xdr:nvSpPr>
      <xdr:spPr>
        <a:xfrm>
          <a:off x="4571999" y="41995726"/>
          <a:ext cx="8286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118,54 −182,50)/182,50]^2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390525</xdr:colOff>
      <xdr:row>222</xdr:row>
      <xdr:rowOff>47626</xdr:rowOff>
    </xdr:from>
    <xdr:to>
      <xdr:col>3</xdr:col>
      <xdr:colOff>209551</xdr:colOff>
      <xdr:row>223</xdr:row>
      <xdr:rowOff>19050</xdr:rowOff>
    </xdr:to>
    <xdr:cxnSp macro="">
      <xdr:nvCxnSpPr>
        <xdr:cNvPr id="9" name="Conector de seta reta 8"/>
        <xdr:cNvCxnSpPr>
          <a:stCxn id="3" idx="2"/>
        </xdr:cNvCxnSpPr>
      </xdr:nvCxnSpPr>
      <xdr:spPr>
        <a:xfrm flipH="1">
          <a:off x="1609725" y="42338626"/>
          <a:ext cx="428626" cy="1619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533400</xdr:colOff>
      <xdr:row>222</xdr:row>
      <xdr:rowOff>47626</xdr:rowOff>
    </xdr:from>
    <xdr:to>
      <xdr:col>5</xdr:col>
      <xdr:colOff>666752</xdr:colOff>
      <xdr:row>223</xdr:row>
      <xdr:rowOff>28575</xdr:rowOff>
    </xdr:to>
    <xdr:cxnSp macro="">
      <xdr:nvCxnSpPr>
        <xdr:cNvPr id="10" name="Conector de seta reta 9"/>
        <xdr:cNvCxnSpPr/>
      </xdr:nvCxnSpPr>
      <xdr:spPr>
        <a:xfrm flipH="1">
          <a:off x="3581400" y="42338626"/>
          <a:ext cx="7620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762000</xdr:colOff>
      <xdr:row>222</xdr:row>
      <xdr:rowOff>76200</xdr:rowOff>
    </xdr:from>
    <xdr:to>
      <xdr:col>7</xdr:col>
      <xdr:colOff>895352</xdr:colOff>
      <xdr:row>223</xdr:row>
      <xdr:rowOff>57149</xdr:rowOff>
    </xdr:to>
    <xdr:cxnSp macro="">
      <xdr:nvCxnSpPr>
        <xdr:cNvPr id="11" name="Conector de seta reta 10"/>
        <xdr:cNvCxnSpPr/>
      </xdr:nvCxnSpPr>
      <xdr:spPr>
        <a:xfrm flipH="1">
          <a:off x="4876800" y="42367200"/>
          <a:ext cx="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476250</xdr:colOff>
      <xdr:row>223</xdr:row>
      <xdr:rowOff>133350</xdr:rowOff>
    </xdr:from>
    <xdr:to>
      <xdr:col>6</xdr:col>
      <xdr:colOff>742950</xdr:colOff>
      <xdr:row>224</xdr:row>
      <xdr:rowOff>28576</xdr:rowOff>
    </xdr:to>
    <xdr:cxnSp macro="">
      <xdr:nvCxnSpPr>
        <xdr:cNvPr id="12" name="Conector de seta reta 11"/>
        <xdr:cNvCxnSpPr>
          <a:stCxn id="7" idx="0"/>
        </xdr:cNvCxnSpPr>
      </xdr:nvCxnSpPr>
      <xdr:spPr>
        <a:xfrm flipV="1">
          <a:off x="4133850" y="42614850"/>
          <a:ext cx="133350" cy="857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323850</xdr:colOff>
      <xdr:row>223</xdr:row>
      <xdr:rowOff>161925</xdr:rowOff>
    </xdr:from>
    <xdr:to>
      <xdr:col>4</xdr:col>
      <xdr:colOff>338137</xdr:colOff>
      <xdr:row>224</xdr:row>
      <xdr:rowOff>57152</xdr:rowOff>
    </xdr:to>
    <xdr:cxnSp macro="">
      <xdr:nvCxnSpPr>
        <xdr:cNvPr id="13" name="Conector de seta reta 12"/>
        <xdr:cNvCxnSpPr>
          <a:stCxn id="5" idx="0"/>
        </xdr:cNvCxnSpPr>
      </xdr:nvCxnSpPr>
      <xdr:spPr>
        <a:xfrm flipH="1" flipV="1">
          <a:off x="2762250" y="42643425"/>
          <a:ext cx="14287" cy="8572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476250</xdr:colOff>
      <xdr:row>224</xdr:row>
      <xdr:rowOff>9525</xdr:rowOff>
    </xdr:from>
    <xdr:to>
      <xdr:col>3</xdr:col>
      <xdr:colOff>352425</xdr:colOff>
      <xdr:row>224</xdr:row>
      <xdr:rowOff>171451</xdr:rowOff>
    </xdr:to>
    <xdr:cxnSp macro="">
      <xdr:nvCxnSpPr>
        <xdr:cNvPr id="14" name="Conector de seta reta 13"/>
        <xdr:cNvCxnSpPr>
          <a:stCxn id="4" idx="3"/>
        </xdr:cNvCxnSpPr>
      </xdr:nvCxnSpPr>
      <xdr:spPr>
        <a:xfrm flipV="1">
          <a:off x="1695450" y="42681525"/>
          <a:ext cx="485775" cy="1619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2</xdr:row>
      <xdr:rowOff>104775</xdr:rowOff>
    </xdr:from>
    <xdr:to>
      <xdr:col>5</xdr:col>
      <xdr:colOff>714375</xdr:colOff>
      <xdr:row>3</xdr:row>
      <xdr:rowOff>0</xdr:rowOff>
    </xdr:to>
    <xdr:pic>
      <xdr:nvPicPr>
        <xdr:cNvPr id="15" name="Imagem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067050" y="485775"/>
          <a:ext cx="590550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171450</xdr:colOff>
      <xdr:row>2</xdr:row>
      <xdr:rowOff>76200</xdr:rowOff>
    </xdr:from>
    <xdr:to>
      <xdr:col>6</xdr:col>
      <xdr:colOff>933450</xdr:colOff>
      <xdr:row>3</xdr:row>
      <xdr:rowOff>9525</xdr:rowOff>
    </xdr:to>
    <xdr:pic>
      <xdr:nvPicPr>
        <xdr:cNvPr id="16" name="Imagem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29050" y="457200"/>
          <a:ext cx="4381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47625</xdr:colOff>
      <xdr:row>2</xdr:row>
      <xdr:rowOff>104775</xdr:rowOff>
    </xdr:from>
    <xdr:to>
      <xdr:col>7</xdr:col>
      <xdr:colOff>885825</xdr:colOff>
      <xdr:row>3</xdr:row>
      <xdr:rowOff>0</xdr:rowOff>
    </xdr:to>
    <xdr:pic>
      <xdr:nvPicPr>
        <xdr:cNvPr id="17" name="Imagem 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314825" y="485775"/>
          <a:ext cx="561975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57150</xdr:colOff>
      <xdr:row>2</xdr:row>
      <xdr:rowOff>200025</xdr:rowOff>
    </xdr:from>
    <xdr:to>
      <xdr:col>9</xdr:col>
      <xdr:colOff>828675</xdr:colOff>
      <xdr:row>2</xdr:row>
      <xdr:rowOff>466725</xdr:rowOff>
    </xdr:to>
    <xdr:pic>
      <xdr:nvPicPr>
        <xdr:cNvPr id="18" name="Imagem 1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543550" y="571500"/>
          <a:ext cx="5524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219</xdr:row>
      <xdr:rowOff>28575</xdr:rowOff>
    </xdr:from>
    <xdr:to>
      <xdr:col>5</xdr:col>
      <xdr:colOff>695325</xdr:colOff>
      <xdr:row>219</xdr:row>
      <xdr:rowOff>495300</xdr:rowOff>
    </xdr:to>
    <xdr:pic>
      <xdr:nvPicPr>
        <xdr:cNvPr id="19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048000" y="41748075"/>
          <a:ext cx="6096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152400</xdr:colOff>
      <xdr:row>219</xdr:row>
      <xdr:rowOff>0</xdr:rowOff>
    </xdr:from>
    <xdr:to>
      <xdr:col>6</xdr:col>
      <xdr:colOff>914400</xdr:colOff>
      <xdr:row>219</xdr:row>
      <xdr:rowOff>504825</xdr:rowOff>
    </xdr:to>
    <xdr:pic>
      <xdr:nvPicPr>
        <xdr:cNvPr id="20" name="Imagem 1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00" y="41719500"/>
          <a:ext cx="4572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28575</xdr:colOff>
      <xdr:row>219</xdr:row>
      <xdr:rowOff>28575</xdr:rowOff>
    </xdr:from>
    <xdr:to>
      <xdr:col>7</xdr:col>
      <xdr:colOff>866775</xdr:colOff>
      <xdr:row>219</xdr:row>
      <xdr:rowOff>495300</xdr:rowOff>
    </xdr:to>
    <xdr:pic>
      <xdr:nvPicPr>
        <xdr:cNvPr id="21" name="Imagem 2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95775" y="41748075"/>
          <a:ext cx="5810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38100</xdr:colOff>
      <xdr:row>219</xdr:row>
      <xdr:rowOff>123825</xdr:rowOff>
    </xdr:from>
    <xdr:to>
      <xdr:col>9</xdr:col>
      <xdr:colOff>809625</xdr:colOff>
      <xdr:row>219</xdr:row>
      <xdr:rowOff>390525</xdr:rowOff>
    </xdr:to>
    <xdr:pic>
      <xdr:nvPicPr>
        <xdr:cNvPr id="22" name="Imagem 2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524500" y="41843325"/>
          <a:ext cx="571500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466725</xdr:colOff>
      <xdr:row>3</xdr:row>
      <xdr:rowOff>47625</xdr:rowOff>
    </xdr:from>
    <xdr:to>
      <xdr:col>3</xdr:col>
      <xdr:colOff>180974</xdr:colOff>
      <xdr:row>4</xdr:row>
      <xdr:rowOff>38100</xdr:rowOff>
    </xdr:to>
    <xdr:sp macro="" textlink="">
      <xdr:nvSpPr>
        <xdr:cNvPr id="23" name="Seta dobrada 22"/>
        <xdr:cNvSpPr/>
      </xdr:nvSpPr>
      <xdr:spPr>
        <a:xfrm rot="16200000" flipH="1">
          <a:off x="1757362" y="547688"/>
          <a:ext cx="180975" cy="323849"/>
        </a:xfrm>
        <a:prstGeom prst="bentArrow">
          <a:avLst/>
        </a:prstGeom>
        <a:solidFill>
          <a:schemeClr val="accent1">
            <a:alpha val="2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28576</xdr:colOff>
      <xdr:row>3</xdr:row>
      <xdr:rowOff>133350</xdr:rowOff>
    </xdr:from>
    <xdr:to>
      <xdr:col>4</xdr:col>
      <xdr:colOff>28576</xdr:colOff>
      <xdr:row>5</xdr:row>
      <xdr:rowOff>95250</xdr:rowOff>
    </xdr:to>
    <xdr:cxnSp macro="">
      <xdr:nvCxnSpPr>
        <xdr:cNvPr id="24" name="Conector angulado 23"/>
        <xdr:cNvCxnSpPr/>
      </xdr:nvCxnSpPr>
      <xdr:spPr>
        <a:xfrm rot="10800000" flipV="1">
          <a:off x="1857376" y="704850"/>
          <a:ext cx="609600" cy="342900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171449</xdr:colOff>
      <xdr:row>3</xdr:row>
      <xdr:rowOff>33337</xdr:rowOff>
    </xdr:from>
    <xdr:to>
      <xdr:col>11</xdr:col>
      <xdr:colOff>333374</xdr:colOff>
      <xdr:row>17</xdr:row>
      <xdr:rowOff>109537</xdr:rowOff>
    </xdr:to>
    <xdr:graphicFrame macro="">
      <xdr:nvGraphicFramePr>
        <xdr:cNvPr id="25" name="Grá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207</xdr:row>
      <xdr:rowOff>47626</xdr:rowOff>
    </xdr:from>
    <xdr:to>
      <xdr:col>11</xdr:col>
      <xdr:colOff>676275</xdr:colOff>
      <xdr:row>209</xdr:row>
      <xdr:rowOff>171450</xdr:rowOff>
    </xdr:to>
    <xdr:sp macro="" textlink="">
      <xdr:nvSpPr>
        <xdr:cNvPr id="2" name="CaixaDeTexto 1"/>
        <xdr:cNvSpPr txBox="1"/>
      </xdr:nvSpPr>
      <xdr:spPr>
        <a:xfrm>
          <a:off x="4800600" y="39481126"/>
          <a:ext cx="2514600" cy="504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𝑥 ̂_𝑡=2𝑀𝐴_(1,𝑡)−𝑀𝐴_(2,𝑡)+  2/(𝑛−1) [𝑀𝐴_(1,𝑡)−𝑀𝐴_(2,𝑡) ]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  <xdr:twoCellAnchor>
    <xdr:from>
      <xdr:col>3</xdr:col>
      <xdr:colOff>76201</xdr:colOff>
      <xdr:row>220</xdr:row>
      <xdr:rowOff>142876</xdr:rowOff>
    </xdr:from>
    <xdr:to>
      <xdr:col>7</xdr:col>
      <xdr:colOff>342900</xdr:colOff>
      <xdr:row>222</xdr:row>
      <xdr:rowOff>47626</xdr:rowOff>
    </xdr:to>
    <xdr:sp macro="" textlink="">
      <xdr:nvSpPr>
        <xdr:cNvPr id="3" name="CaixaDeTexto 2"/>
        <xdr:cNvSpPr txBox="1"/>
      </xdr:nvSpPr>
      <xdr:spPr>
        <a:xfrm>
          <a:off x="1905001" y="42052876"/>
          <a:ext cx="2705099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265,22+146,64+182,50)/3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571501</xdr:colOff>
      <xdr:row>224</xdr:row>
      <xdr:rowOff>57151</xdr:rowOff>
    </xdr:from>
    <xdr:to>
      <xdr:col>3</xdr:col>
      <xdr:colOff>476250</xdr:colOff>
      <xdr:row>225</xdr:row>
      <xdr:rowOff>95250</xdr:rowOff>
    </xdr:to>
    <xdr:sp macro="" textlink="">
      <xdr:nvSpPr>
        <xdr:cNvPr id="4" name="CaixaDeTexto 3"/>
        <xdr:cNvSpPr txBox="1"/>
      </xdr:nvSpPr>
      <xdr:spPr>
        <a:xfrm>
          <a:off x="571501" y="42729151"/>
          <a:ext cx="1733549" cy="2285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ABS (198,12</a:t>
          </a:r>
          <a:r>
            <a:rPr lang="pt-BR" sz="800" baseline="0">
              <a:latin typeface="Arial" pitchFamily="34" charset="0"/>
              <a:cs typeface="Arial" pitchFamily="34" charset="0"/>
            </a:rPr>
            <a:t> - 118,54)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7</xdr:col>
      <xdr:colOff>57149</xdr:colOff>
      <xdr:row>224</xdr:row>
      <xdr:rowOff>57152</xdr:rowOff>
    </xdr:from>
    <xdr:to>
      <xdr:col>7</xdr:col>
      <xdr:colOff>619124</xdr:colOff>
      <xdr:row>225</xdr:row>
      <xdr:rowOff>95250</xdr:rowOff>
    </xdr:to>
    <xdr:sp macro="" textlink="">
      <xdr:nvSpPr>
        <xdr:cNvPr id="5" name="CaixaDeTexto 4"/>
        <xdr:cNvSpPr txBox="1"/>
      </xdr:nvSpPr>
      <xdr:spPr>
        <a:xfrm>
          <a:off x="4324349" y="42729152"/>
          <a:ext cx="552450" cy="2285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79,57</a:t>
          </a:r>
          <a:r>
            <a:rPr lang="pt-BR" sz="800" baseline="30000">
              <a:latin typeface="Arial" pitchFamily="34" charset="0"/>
              <a:cs typeface="Arial" pitchFamily="34" charset="0"/>
            </a:rPr>
            <a:t>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</xdr:col>
      <xdr:colOff>209552</xdr:colOff>
      <xdr:row>220</xdr:row>
      <xdr:rowOff>123826</xdr:rowOff>
    </xdr:from>
    <xdr:to>
      <xdr:col>9</xdr:col>
      <xdr:colOff>381000</xdr:colOff>
      <xdr:row>222</xdr:row>
      <xdr:rowOff>28576</xdr:rowOff>
    </xdr:to>
    <xdr:sp macro="" textlink="">
      <xdr:nvSpPr>
        <xdr:cNvPr id="6" name="CaixaDeTexto 5"/>
        <xdr:cNvSpPr txBox="1"/>
      </xdr:nvSpPr>
      <xdr:spPr>
        <a:xfrm>
          <a:off x="5086352" y="42033826"/>
          <a:ext cx="781048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118,54 −198,12)/118,54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</xdr:col>
      <xdr:colOff>666749</xdr:colOff>
      <xdr:row>224</xdr:row>
      <xdr:rowOff>28576</xdr:rowOff>
    </xdr:from>
    <xdr:to>
      <xdr:col>10</xdr:col>
      <xdr:colOff>28575</xdr:colOff>
      <xdr:row>226</xdr:row>
      <xdr:rowOff>85725</xdr:rowOff>
    </xdr:to>
    <xdr:sp macro="" textlink="">
      <xdr:nvSpPr>
        <xdr:cNvPr id="7" name="CaixaDeTexto 6"/>
        <xdr:cNvSpPr txBox="1"/>
      </xdr:nvSpPr>
      <xdr:spPr>
        <a:xfrm>
          <a:off x="5486399" y="42700576"/>
          <a:ext cx="6381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9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12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−1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54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)/1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10</xdr:col>
      <xdr:colOff>304799</xdr:colOff>
      <xdr:row>220</xdr:row>
      <xdr:rowOff>85726</xdr:rowOff>
    </xdr:from>
    <xdr:to>
      <xdr:col>11</xdr:col>
      <xdr:colOff>523875</xdr:colOff>
      <xdr:row>222</xdr:row>
      <xdr:rowOff>142875</xdr:rowOff>
    </xdr:to>
    <xdr:sp macro="" textlink="">
      <xdr:nvSpPr>
        <xdr:cNvPr id="8" name="CaixaDeTexto 7"/>
        <xdr:cNvSpPr txBox="1"/>
      </xdr:nvSpPr>
      <xdr:spPr>
        <a:xfrm>
          <a:off x="6400799" y="41995726"/>
          <a:ext cx="8286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118,54 −182,50)/182,50]^2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</xdr:col>
      <xdr:colOff>390525</xdr:colOff>
      <xdr:row>222</xdr:row>
      <xdr:rowOff>47626</xdr:rowOff>
    </xdr:from>
    <xdr:to>
      <xdr:col>6</xdr:col>
      <xdr:colOff>209551</xdr:colOff>
      <xdr:row>223</xdr:row>
      <xdr:rowOff>19050</xdr:rowOff>
    </xdr:to>
    <xdr:cxnSp macro="">
      <xdr:nvCxnSpPr>
        <xdr:cNvPr id="9" name="Conector de seta reta 8"/>
        <xdr:cNvCxnSpPr>
          <a:stCxn id="3" idx="2"/>
        </xdr:cNvCxnSpPr>
      </xdr:nvCxnSpPr>
      <xdr:spPr>
        <a:xfrm flipH="1">
          <a:off x="2219325" y="42338626"/>
          <a:ext cx="1647826" cy="1619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533400</xdr:colOff>
      <xdr:row>222</xdr:row>
      <xdr:rowOff>47626</xdr:rowOff>
    </xdr:from>
    <xdr:to>
      <xdr:col>8</xdr:col>
      <xdr:colOff>666752</xdr:colOff>
      <xdr:row>223</xdr:row>
      <xdr:rowOff>28575</xdr:rowOff>
    </xdr:to>
    <xdr:cxnSp macro="">
      <xdr:nvCxnSpPr>
        <xdr:cNvPr id="10" name="Conector de seta reta 9"/>
        <xdr:cNvCxnSpPr/>
      </xdr:nvCxnSpPr>
      <xdr:spPr>
        <a:xfrm flipH="1">
          <a:off x="5410200" y="42338626"/>
          <a:ext cx="7620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762000</xdr:colOff>
      <xdr:row>222</xdr:row>
      <xdr:rowOff>76200</xdr:rowOff>
    </xdr:from>
    <xdr:to>
      <xdr:col>10</xdr:col>
      <xdr:colOff>895352</xdr:colOff>
      <xdr:row>223</xdr:row>
      <xdr:rowOff>57149</xdr:rowOff>
    </xdr:to>
    <xdr:cxnSp macro="">
      <xdr:nvCxnSpPr>
        <xdr:cNvPr id="11" name="Conector de seta reta 10"/>
        <xdr:cNvCxnSpPr/>
      </xdr:nvCxnSpPr>
      <xdr:spPr>
        <a:xfrm flipH="1">
          <a:off x="6705600" y="42367200"/>
          <a:ext cx="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476250</xdr:colOff>
      <xdr:row>223</xdr:row>
      <xdr:rowOff>133350</xdr:rowOff>
    </xdr:from>
    <xdr:to>
      <xdr:col>9</xdr:col>
      <xdr:colOff>742950</xdr:colOff>
      <xdr:row>224</xdr:row>
      <xdr:rowOff>28576</xdr:rowOff>
    </xdr:to>
    <xdr:cxnSp macro="">
      <xdr:nvCxnSpPr>
        <xdr:cNvPr id="12" name="Conector de seta reta 11"/>
        <xdr:cNvCxnSpPr>
          <a:stCxn id="7" idx="0"/>
        </xdr:cNvCxnSpPr>
      </xdr:nvCxnSpPr>
      <xdr:spPr>
        <a:xfrm flipV="1">
          <a:off x="5962650" y="42614850"/>
          <a:ext cx="133350" cy="857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323850</xdr:colOff>
      <xdr:row>223</xdr:row>
      <xdr:rowOff>161925</xdr:rowOff>
    </xdr:from>
    <xdr:to>
      <xdr:col>7</xdr:col>
      <xdr:colOff>338137</xdr:colOff>
      <xdr:row>224</xdr:row>
      <xdr:rowOff>57152</xdr:rowOff>
    </xdr:to>
    <xdr:cxnSp macro="">
      <xdr:nvCxnSpPr>
        <xdr:cNvPr id="13" name="Conector de seta reta 12"/>
        <xdr:cNvCxnSpPr>
          <a:stCxn id="5" idx="0"/>
        </xdr:cNvCxnSpPr>
      </xdr:nvCxnSpPr>
      <xdr:spPr>
        <a:xfrm flipH="1" flipV="1">
          <a:off x="4591050" y="42643425"/>
          <a:ext cx="14287" cy="8572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476250</xdr:colOff>
      <xdr:row>224</xdr:row>
      <xdr:rowOff>9525</xdr:rowOff>
    </xdr:from>
    <xdr:to>
      <xdr:col>6</xdr:col>
      <xdr:colOff>352425</xdr:colOff>
      <xdr:row>224</xdr:row>
      <xdr:rowOff>171451</xdr:rowOff>
    </xdr:to>
    <xdr:cxnSp macro="">
      <xdr:nvCxnSpPr>
        <xdr:cNvPr id="14" name="Conector de seta reta 13"/>
        <xdr:cNvCxnSpPr>
          <a:stCxn id="4" idx="3"/>
        </xdr:cNvCxnSpPr>
      </xdr:nvCxnSpPr>
      <xdr:spPr>
        <a:xfrm flipV="1">
          <a:off x="2305050" y="42681525"/>
          <a:ext cx="1704975" cy="1619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142876</xdr:colOff>
      <xdr:row>2</xdr:row>
      <xdr:rowOff>104775</xdr:rowOff>
    </xdr:from>
    <xdr:to>
      <xdr:col>8</xdr:col>
      <xdr:colOff>657226</xdr:colOff>
      <xdr:row>3</xdr:row>
      <xdr:rowOff>0</xdr:rowOff>
    </xdr:to>
    <xdr:pic>
      <xdr:nvPicPr>
        <xdr:cNvPr id="15" name="Imagem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19676" y="485775"/>
          <a:ext cx="466725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171450</xdr:colOff>
      <xdr:row>2</xdr:row>
      <xdr:rowOff>76200</xdr:rowOff>
    </xdr:from>
    <xdr:to>
      <xdr:col>9</xdr:col>
      <xdr:colOff>790575</xdr:colOff>
      <xdr:row>3</xdr:row>
      <xdr:rowOff>9525</xdr:rowOff>
    </xdr:to>
    <xdr:pic>
      <xdr:nvPicPr>
        <xdr:cNvPr id="16" name="Imagem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657850" y="457200"/>
          <a:ext cx="4381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200025</xdr:colOff>
      <xdr:row>2</xdr:row>
      <xdr:rowOff>104775</xdr:rowOff>
    </xdr:from>
    <xdr:to>
      <xdr:col>10</xdr:col>
      <xdr:colOff>819150</xdr:colOff>
      <xdr:row>3</xdr:row>
      <xdr:rowOff>0</xdr:rowOff>
    </xdr:to>
    <xdr:pic>
      <xdr:nvPicPr>
        <xdr:cNvPr id="17" name="Imagem 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296025" y="485775"/>
          <a:ext cx="409575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57150</xdr:colOff>
      <xdr:row>2</xdr:row>
      <xdr:rowOff>200025</xdr:rowOff>
    </xdr:from>
    <xdr:to>
      <xdr:col>12</xdr:col>
      <xdr:colOff>828675</xdr:colOff>
      <xdr:row>2</xdr:row>
      <xdr:rowOff>466725</xdr:rowOff>
    </xdr:to>
    <xdr:pic>
      <xdr:nvPicPr>
        <xdr:cNvPr id="18" name="Imagem 1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372350" y="571500"/>
          <a:ext cx="5524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219</xdr:row>
      <xdr:rowOff>28575</xdr:rowOff>
    </xdr:from>
    <xdr:to>
      <xdr:col>8</xdr:col>
      <xdr:colOff>695325</xdr:colOff>
      <xdr:row>219</xdr:row>
      <xdr:rowOff>495300</xdr:rowOff>
    </xdr:to>
    <xdr:pic>
      <xdr:nvPicPr>
        <xdr:cNvPr id="19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76800" y="41748075"/>
          <a:ext cx="6096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152400</xdr:colOff>
      <xdr:row>219</xdr:row>
      <xdr:rowOff>0</xdr:rowOff>
    </xdr:from>
    <xdr:to>
      <xdr:col>9</xdr:col>
      <xdr:colOff>914400</xdr:colOff>
      <xdr:row>219</xdr:row>
      <xdr:rowOff>504825</xdr:rowOff>
    </xdr:to>
    <xdr:pic>
      <xdr:nvPicPr>
        <xdr:cNvPr id="20" name="Imagem 1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638800" y="41719500"/>
          <a:ext cx="4572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28575</xdr:colOff>
      <xdr:row>219</xdr:row>
      <xdr:rowOff>28575</xdr:rowOff>
    </xdr:from>
    <xdr:to>
      <xdr:col>10</xdr:col>
      <xdr:colOff>866775</xdr:colOff>
      <xdr:row>219</xdr:row>
      <xdr:rowOff>495300</xdr:rowOff>
    </xdr:to>
    <xdr:pic>
      <xdr:nvPicPr>
        <xdr:cNvPr id="21" name="Imagem 2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124575" y="41748075"/>
          <a:ext cx="5810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38100</xdr:colOff>
      <xdr:row>219</xdr:row>
      <xdr:rowOff>123825</xdr:rowOff>
    </xdr:from>
    <xdr:to>
      <xdr:col>12</xdr:col>
      <xdr:colOff>809625</xdr:colOff>
      <xdr:row>219</xdr:row>
      <xdr:rowOff>390525</xdr:rowOff>
    </xdr:to>
    <xdr:pic>
      <xdr:nvPicPr>
        <xdr:cNvPr id="22" name="Imagem 2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353300" y="41843325"/>
          <a:ext cx="571500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419100</xdr:colOff>
      <xdr:row>2</xdr:row>
      <xdr:rowOff>257173</xdr:rowOff>
    </xdr:from>
    <xdr:to>
      <xdr:col>17</xdr:col>
      <xdr:colOff>476250</xdr:colOff>
      <xdr:row>37</xdr:row>
      <xdr:rowOff>28574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533401</xdr:colOff>
      <xdr:row>206</xdr:row>
      <xdr:rowOff>180975</xdr:rowOff>
    </xdr:from>
    <xdr:to>
      <xdr:col>9</xdr:col>
      <xdr:colOff>647701</xdr:colOff>
      <xdr:row>213</xdr:row>
      <xdr:rowOff>142875</xdr:rowOff>
    </xdr:to>
    <xdr:sp macro="" textlink="">
      <xdr:nvSpPr>
        <xdr:cNvPr id="2" name="CaixaDeTexto 1"/>
        <xdr:cNvSpPr txBox="1"/>
      </xdr:nvSpPr>
      <xdr:spPr>
        <a:xfrm>
          <a:off x="4191001" y="39423975"/>
          <a:ext cx="1905000" cy="129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𝐿_𝑡=∝𝑥_𝑡+(1− ∝)(𝐿_(𝑡−1)+ 𝑇_(𝑡−1))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</a:p>
        <a:p>
          <a:pPr algn="l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</a:p>
        <a:p>
          <a:pPr algn="l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𝑇_𝑡=𝛽(𝐿_𝑡− 𝐿_(𝑡−1))+(1− 𝛽)𝑇_(𝑡−1)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</a:p>
        <a:p>
          <a:pPr algn="l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</a:p>
        <a:p>
          <a:pPr algn="l"/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𝑥 ̂_(𝑡+𝑘)= 𝐿_𝑡+𝑘𝑇_𝑡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76201</xdr:colOff>
      <xdr:row>220</xdr:row>
      <xdr:rowOff>142876</xdr:rowOff>
    </xdr:from>
    <xdr:to>
      <xdr:col>6</xdr:col>
      <xdr:colOff>342900</xdr:colOff>
      <xdr:row>222</xdr:row>
      <xdr:rowOff>47626</xdr:rowOff>
    </xdr:to>
    <xdr:sp macro="" textlink="">
      <xdr:nvSpPr>
        <xdr:cNvPr id="3" name="CaixaDeTexto 2"/>
        <xdr:cNvSpPr txBox="1"/>
      </xdr:nvSpPr>
      <xdr:spPr>
        <a:xfrm>
          <a:off x="1295401" y="42052876"/>
          <a:ext cx="2705099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265,22+146,64+182,50)/3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571501</xdr:colOff>
      <xdr:row>224</xdr:row>
      <xdr:rowOff>57151</xdr:rowOff>
    </xdr:from>
    <xdr:to>
      <xdr:col>2</xdr:col>
      <xdr:colOff>476250</xdr:colOff>
      <xdr:row>225</xdr:row>
      <xdr:rowOff>95250</xdr:rowOff>
    </xdr:to>
    <xdr:sp macro="" textlink="">
      <xdr:nvSpPr>
        <xdr:cNvPr id="4" name="CaixaDeTexto 3"/>
        <xdr:cNvSpPr txBox="1"/>
      </xdr:nvSpPr>
      <xdr:spPr>
        <a:xfrm>
          <a:off x="571501" y="42729151"/>
          <a:ext cx="1123949" cy="2285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ABS (198,12</a:t>
          </a:r>
          <a:r>
            <a:rPr lang="pt-BR" sz="800" baseline="0">
              <a:latin typeface="Arial" pitchFamily="34" charset="0"/>
              <a:cs typeface="Arial" pitchFamily="34" charset="0"/>
            </a:rPr>
            <a:t> - 118,54)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57149</xdr:colOff>
      <xdr:row>224</xdr:row>
      <xdr:rowOff>57152</xdr:rowOff>
    </xdr:from>
    <xdr:to>
      <xdr:col>6</xdr:col>
      <xdr:colOff>619124</xdr:colOff>
      <xdr:row>225</xdr:row>
      <xdr:rowOff>95250</xdr:rowOff>
    </xdr:to>
    <xdr:sp macro="" textlink="">
      <xdr:nvSpPr>
        <xdr:cNvPr id="5" name="CaixaDeTexto 4"/>
        <xdr:cNvSpPr txBox="1"/>
      </xdr:nvSpPr>
      <xdr:spPr>
        <a:xfrm>
          <a:off x="3714749" y="42729152"/>
          <a:ext cx="552450" cy="2285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79,57</a:t>
          </a:r>
          <a:r>
            <a:rPr lang="pt-BR" sz="800" baseline="30000">
              <a:latin typeface="Arial" pitchFamily="34" charset="0"/>
              <a:cs typeface="Arial" pitchFamily="34" charset="0"/>
            </a:rPr>
            <a:t>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7</xdr:col>
      <xdr:colOff>209552</xdr:colOff>
      <xdr:row>220</xdr:row>
      <xdr:rowOff>123826</xdr:rowOff>
    </xdr:from>
    <xdr:to>
      <xdr:col>8</xdr:col>
      <xdr:colOff>381000</xdr:colOff>
      <xdr:row>222</xdr:row>
      <xdr:rowOff>28576</xdr:rowOff>
    </xdr:to>
    <xdr:sp macro="" textlink="">
      <xdr:nvSpPr>
        <xdr:cNvPr id="6" name="CaixaDeTexto 5"/>
        <xdr:cNvSpPr txBox="1"/>
      </xdr:nvSpPr>
      <xdr:spPr>
        <a:xfrm>
          <a:off x="4476752" y="42033826"/>
          <a:ext cx="781048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118,54 −198,12)/118,54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7</xdr:col>
      <xdr:colOff>666749</xdr:colOff>
      <xdr:row>224</xdr:row>
      <xdr:rowOff>28576</xdr:rowOff>
    </xdr:from>
    <xdr:to>
      <xdr:col>9</xdr:col>
      <xdr:colOff>28575</xdr:colOff>
      <xdr:row>226</xdr:row>
      <xdr:rowOff>85725</xdr:rowOff>
    </xdr:to>
    <xdr:sp macro="" textlink="">
      <xdr:nvSpPr>
        <xdr:cNvPr id="7" name="CaixaDeTexto 6"/>
        <xdr:cNvSpPr txBox="1"/>
      </xdr:nvSpPr>
      <xdr:spPr>
        <a:xfrm>
          <a:off x="4876799" y="42700576"/>
          <a:ext cx="6381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9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12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−1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54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)/1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9</xdr:col>
      <xdr:colOff>304799</xdr:colOff>
      <xdr:row>220</xdr:row>
      <xdr:rowOff>85726</xdr:rowOff>
    </xdr:from>
    <xdr:to>
      <xdr:col>10</xdr:col>
      <xdr:colOff>523875</xdr:colOff>
      <xdr:row>222</xdr:row>
      <xdr:rowOff>142875</xdr:rowOff>
    </xdr:to>
    <xdr:sp macro="" textlink="">
      <xdr:nvSpPr>
        <xdr:cNvPr id="8" name="CaixaDeTexto 7"/>
        <xdr:cNvSpPr txBox="1"/>
      </xdr:nvSpPr>
      <xdr:spPr>
        <a:xfrm>
          <a:off x="5791199" y="41995726"/>
          <a:ext cx="8286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118,54 −182,50)/182,50]^2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390525</xdr:colOff>
      <xdr:row>222</xdr:row>
      <xdr:rowOff>47626</xdr:rowOff>
    </xdr:from>
    <xdr:to>
      <xdr:col>5</xdr:col>
      <xdr:colOff>209551</xdr:colOff>
      <xdr:row>223</xdr:row>
      <xdr:rowOff>19050</xdr:rowOff>
    </xdr:to>
    <xdr:cxnSp macro="">
      <xdr:nvCxnSpPr>
        <xdr:cNvPr id="9" name="Conector de seta reta 8"/>
        <xdr:cNvCxnSpPr>
          <a:stCxn id="3" idx="2"/>
        </xdr:cNvCxnSpPr>
      </xdr:nvCxnSpPr>
      <xdr:spPr>
        <a:xfrm flipH="1">
          <a:off x="1609725" y="42338626"/>
          <a:ext cx="1647826" cy="1619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533400</xdr:colOff>
      <xdr:row>222</xdr:row>
      <xdr:rowOff>47626</xdr:rowOff>
    </xdr:from>
    <xdr:to>
      <xdr:col>7</xdr:col>
      <xdr:colOff>666752</xdr:colOff>
      <xdr:row>223</xdr:row>
      <xdr:rowOff>28575</xdr:rowOff>
    </xdr:to>
    <xdr:cxnSp macro="">
      <xdr:nvCxnSpPr>
        <xdr:cNvPr id="10" name="Conector de seta reta 9"/>
        <xdr:cNvCxnSpPr/>
      </xdr:nvCxnSpPr>
      <xdr:spPr>
        <a:xfrm flipH="1">
          <a:off x="4800600" y="42338626"/>
          <a:ext cx="7620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762000</xdr:colOff>
      <xdr:row>222</xdr:row>
      <xdr:rowOff>76200</xdr:rowOff>
    </xdr:from>
    <xdr:to>
      <xdr:col>9</xdr:col>
      <xdr:colOff>895352</xdr:colOff>
      <xdr:row>223</xdr:row>
      <xdr:rowOff>57149</xdr:rowOff>
    </xdr:to>
    <xdr:cxnSp macro="">
      <xdr:nvCxnSpPr>
        <xdr:cNvPr id="11" name="Conector de seta reta 10"/>
        <xdr:cNvCxnSpPr/>
      </xdr:nvCxnSpPr>
      <xdr:spPr>
        <a:xfrm flipH="1">
          <a:off x="6096000" y="42367200"/>
          <a:ext cx="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476250</xdr:colOff>
      <xdr:row>223</xdr:row>
      <xdr:rowOff>133350</xdr:rowOff>
    </xdr:from>
    <xdr:to>
      <xdr:col>8</xdr:col>
      <xdr:colOff>742950</xdr:colOff>
      <xdr:row>224</xdr:row>
      <xdr:rowOff>28576</xdr:rowOff>
    </xdr:to>
    <xdr:cxnSp macro="">
      <xdr:nvCxnSpPr>
        <xdr:cNvPr id="12" name="Conector de seta reta 11"/>
        <xdr:cNvCxnSpPr>
          <a:stCxn id="7" idx="0"/>
        </xdr:cNvCxnSpPr>
      </xdr:nvCxnSpPr>
      <xdr:spPr>
        <a:xfrm flipV="1">
          <a:off x="5353050" y="42614850"/>
          <a:ext cx="133350" cy="857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323850</xdr:colOff>
      <xdr:row>223</xdr:row>
      <xdr:rowOff>161925</xdr:rowOff>
    </xdr:from>
    <xdr:to>
      <xdr:col>6</xdr:col>
      <xdr:colOff>338137</xdr:colOff>
      <xdr:row>224</xdr:row>
      <xdr:rowOff>57152</xdr:rowOff>
    </xdr:to>
    <xdr:cxnSp macro="">
      <xdr:nvCxnSpPr>
        <xdr:cNvPr id="13" name="Conector de seta reta 12"/>
        <xdr:cNvCxnSpPr>
          <a:stCxn id="5" idx="0"/>
        </xdr:cNvCxnSpPr>
      </xdr:nvCxnSpPr>
      <xdr:spPr>
        <a:xfrm flipH="1" flipV="1">
          <a:off x="3981450" y="42643425"/>
          <a:ext cx="14287" cy="8572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476250</xdr:colOff>
      <xdr:row>224</xdr:row>
      <xdr:rowOff>9525</xdr:rowOff>
    </xdr:from>
    <xdr:to>
      <xdr:col>5</xdr:col>
      <xdr:colOff>352425</xdr:colOff>
      <xdr:row>224</xdr:row>
      <xdr:rowOff>171451</xdr:rowOff>
    </xdr:to>
    <xdr:cxnSp macro="">
      <xdr:nvCxnSpPr>
        <xdr:cNvPr id="14" name="Conector de seta reta 13"/>
        <xdr:cNvCxnSpPr>
          <a:stCxn id="4" idx="3"/>
        </xdr:cNvCxnSpPr>
      </xdr:nvCxnSpPr>
      <xdr:spPr>
        <a:xfrm flipV="1">
          <a:off x="1695450" y="42681525"/>
          <a:ext cx="1704975" cy="1619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</xdr:row>
      <xdr:rowOff>104775</xdr:rowOff>
    </xdr:from>
    <xdr:to>
      <xdr:col>7</xdr:col>
      <xdr:colOff>714375</xdr:colOff>
      <xdr:row>3</xdr:row>
      <xdr:rowOff>0</xdr:rowOff>
    </xdr:to>
    <xdr:pic>
      <xdr:nvPicPr>
        <xdr:cNvPr id="15" name="Imagem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86250" y="485775"/>
          <a:ext cx="590550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171450</xdr:colOff>
      <xdr:row>2</xdr:row>
      <xdr:rowOff>76200</xdr:rowOff>
    </xdr:from>
    <xdr:to>
      <xdr:col>8</xdr:col>
      <xdr:colOff>933450</xdr:colOff>
      <xdr:row>3</xdr:row>
      <xdr:rowOff>9525</xdr:rowOff>
    </xdr:to>
    <xdr:pic>
      <xdr:nvPicPr>
        <xdr:cNvPr id="16" name="Imagem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48250" y="457200"/>
          <a:ext cx="4381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47625</xdr:colOff>
      <xdr:row>2</xdr:row>
      <xdr:rowOff>104775</xdr:rowOff>
    </xdr:from>
    <xdr:to>
      <xdr:col>9</xdr:col>
      <xdr:colOff>723901</xdr:colOff>
      <xdr:row>3</xdr:row>
      <xdr:rowOff>0</xdr:rowOff>
    </xdr:to>
    <xdr:pic>
      <xdr:nvPicPr>
        <xdr:cNvPr id="17" name="Imagem 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534025" y="485775"/>
          <a:ext cx="561976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57150</xdr:colOff>
      <xdr:row>2</xdr:row>
      <xdr:rowOff>200025</xdr:rowOff>
    </xdr:from>
    <xdr:to>
      <xdr:col>11</xdr:col>
      <xdr:colOff>828675</xdr:colOff>
      <xdr:row>2</xdr:row>
      <xdr:rowOff>466725</xdr:rowOff>
    </xdr:to>
    <xdr:pic>
      <xdr:nvPicPr>
        <xdr:cNvPr id="18" name="Imagem 1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762750" y="571500"/>
          <a:ext cx="5524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0</xdr:colOff>
      <xdr:row>219</xdr:row>
      <xdr:rowOff>28575</xdr:rowOff>
    </xdr:from>
    <xdr:to>
      <xdr:col>7</xdr:col>
      <xdr:colOff>695325</xdr:colOff>
      <xdr:row>219</xdr:row>
      <xdr:rowOff>495300</xdr:rowOff>
    </xdr:to>
    <xdr:pic>
      <xdr:nvPicPr>
        <xdr:cNvPr id="19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67200" y="41748075"/>
          <a:ext cx="6096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152400</xdr:colOff>
      <xdr:row>219</xdr:row>
      <xdr:rowOff>0</xdr:rowOff>
    </xdr:from>
    <xdr:to>
      <xdr:col>8</xdr:col>
      <xdr:colOff>914400</xdr:colOff>
      <xdr:row>219</xdr:row>
      <xdr:rowOff>504825</xdr:rowOff>
    </xdr:to>
    <xdr:pic>
      <xdr:nvPicPr>
        <xdr:cNvPr id="20" name="Imagem 1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29200" y="41719500"/>
          <a:ext cx="4572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28575</xdr:colOff>
      <xdr:row>219</xdr:row>
      <xdr:rowOff>28575</xdr:rowOff>
    </xdr:from>
    <xdr:to>
      <xdr:col>9</xdr:col>
      <xdr:colOff>866775</xdr:colOff>
      <xdr:row>219</xdr:row>
      <xdr:rowOff>495300</xdr:rowOff>
    </xdr:to>
    <xdr:pic>
      <xdr:nvPicPr>
        <xdr:cNvPr id="21" name="Imagem 2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514975" y="41748075"/>
          <a:ext cx="5810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38100</xdr:colOff>
      <xdr:row>219</xdr:row>
      <xdr:rowOff>123825</xdr:rowOff>
    </xdr:from>
    <xdr:to>
      <xdr:col>11</xdr:col>
      <xdr:colOff>809625</xdr:colOff>
      <xdr:row>219</xdr:row>
      <xdr:rowOff>390525</xdr:rowOff>
    </xdr:to>
    <xdr:pic>
      <xdr:nvPicPr>
        <xdr:cNvPr id="22" name="Imagem 2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743700" y="41843325"/>
          <a:ext cx="571500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342900</xdr:colOff>
      <xdr:row>2</xdr:row>
      <xdr:rowOff>247650</xdr:rowOff>
    </xdr:from>
    <xdr:to>
      <xdr:col>14</xdr:col>
      <xdr:colOff>514350</xdr:colOff>
      <xdr:row>16</xdr:row>
      <xdr:rowOff>133350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533401</xdr:colOff>
      <xdr:row>206</xdr:row>
      <xdr:rowOff>180975</xdr:rowOff>
    </xdr:from>
    <xdr:to>
      <xdr:col>9</xdr:col>
      <xdr:colOff>647701</xdr:colOff>
      <xdr:row>213</xdr:row>
      <xdr:rowOff>142875</xdr:rowOff>
    </xdr:to>
    <xdr:sp macro="" textlink="">
      <xdr:nvSpPr>
        <xdr:cNvPr id="2" name="CaixaDeTexto 1"/>
        <xdr:cNvSpPr txBox="1"/>
      </xdr:nvSpPr>
      <xdr:spPr>
        <a:xfrm>
          <a:off x="4191001" y="39423975"/>
          <a:ext cx="1905000" cy="129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𝐿_𝑡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∝∗(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𝑥_𝑡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−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𝑆_(𝑡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−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𝑠)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)+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1− ∝)∗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𝐿_(𝑡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−1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𝑆_𝑡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𝛾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∗(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𝑥_𝑡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−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𝐿_𝑡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)+(1− 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𝛾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𝑆_(𝑡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−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𝑠)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𝑥 ̂_(𝑡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𝑘)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𝐿_𝑡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𝑆_(𝑡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𝑘</a:t>
          </a:r>
          <a:r>
            <a:rPr lang="en-US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−</a:t>
          </a: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𝑠)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76201</xdr:colOff>
      <xdr:row>220</xdr:row>
      <xdr:rowOff>142876</xdr:rowOff>
    </xdr:from>
    <xdr:to>
      <xdr:col>6</xdr:col>
      <xdr:colOff>342900</xdr:colOff>
      <xdr:row>222</xdr:row>
      <xdr:rowOff>47626</xdr:rowOff>
    </xdr:to>
    <xdr:sp macro="" textlink="">
      <xdr:nvSpPr>
        <xdr:cNvPr id="3" name="CaixaDeTexto 2"/>
        <xdr:cNvSpPr txBox="1"/>
      </xdr:nvSpPr>
      <xdr:spPr>
        <a:xfrm>
          <a:off x="1295401" y="42052876"/>
          <a:ext cx="2705099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265,22+146,64+182,50)/3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571501</xdr:colOff>
      <xdr:row>224</xdr:row>
      <xdr:rowOff>57151</xdr:rowOff>
    </xdr:from>
    <xdr:to>
      <xdr:col>2</xdr:col>
      <xdr:colOff>476250</xdr:colOff>
      <xdr:row>225</xdr:row>
      <xdr:rowOff>95250</xdr:rowOff>
    </xdr:to>
    <xdr:sp macro="" textlink="">
      <xdr:nvSpPr>
        <xdr:cNvPr id="4" name="CaixaDeTexto 3"/>
        <xdr:cNvSpPr txBox="1"/>
      </xdr:nvSpPr>
      <xdr:spPr>
        <a:xfrm>
          <a:off x="571501" y="42729151"/>
          <a:ext cx="1123949" cy="2285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ABS (198,12</a:t>
          </a:r>
          <a:r>
            <a:rPr lang="pt-BR" sz="800" baseline="0">
              <a:latin typeface="Arial" pitchFamily="34" charset="0"/>
              <a:cs typeface="Arial" pitchFamily="34" charset="0"/>
            </a:rPr>
            <a:t> - 118,54)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57149</xdr:colOff>
      <xdr:row>224</xdr:row>
      <xdr:rowOff>57152</xdr:rowOff>
    </xdr:from>
    <xdr:to>
      <xdr:col>6</xdr:col>
      <xdr:colOff>619124</xdr:colOff>
      <xdr:row>225</xdr:row>
      <xdr:rowOff>95250</xdr:rowOff>
    </xdr:to>
    <xdr:sp macro="" textlink="">
      <xdr:nvSpPr>
        <xdr:cNvPr id="5" name="CaixaDeTexto 4"/>
        <xdr:cNvSpPr txBox="1"/>
      </xdr:nvSpPr>
      <xdr:spPr>
        <a:xfrm>
          <a:off x="3714749" y="42729152"/>
          <a:ext cx="552450" cy="2285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79,57</a:t>
          </a:r>
          <a:r>
            <a:rPr lang="pt-BR" sz="800" baseline="30000">
              <a:latin typeface="Arial" pitchFamily="34" charset="0"/>
              <a:cs typeface="Arial" pitchFamily="34" charset="0"/>
            </a:rPr>
            <a:t>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7</xdr:col>
      <xdr:colOff>209552</xdr:colOff>
      <xdr:row>220</xdr:row>
      <xdr:rowOff>123826</xdr:rowOff>
    </xdr:from>
    <xdr:to>
      <xdr:col>8</xdr:col>
      <xdr:colOff>381000</xdr:colOff>
      <xdr:row>222</xdr:row>
      <xdr:rowOff>28576</xdr:rowOff>
    </xdr:to>
    <xdr:sp macro="" textlink="">
      <xdr:nvSpPr>
        <xdr:cNvPr id="6" name="CaixaDeTexto 5"/>
        <xdr:cNvSpPr txBox="1"/>
      </xdr:nvSpPr>
      <xdr:spPr>
        <a:xfrm>
          <a:off x="4476752" y="42033826"/>
          <a:ext cx="781048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118,54 −198,12)/118,54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7</xdr:col>
      <xdr:colOff>666749</xdr:colOff>
      <xdr:row>224</xdr:row>
      <xdr:rowOff>28576</xdr:rowOff>
    </xdr:from>
    <xdr:to>
      <xdr:col>9</xdr:col>
      <xdr:colOff>28575</xdr:colOff>
      <xdr:row>226</xdr:row>
      <xdr:rowOff>85725</xdr:rowOff>
    </xdr:to>
    <xdr:sp macro="" textlink="">
      <xdr:nvSpPr>
        <xdr:cNvPr id="7" name="CaixaDeTexto 6"/>
        <xdr:cNvSpPr txBox="1"/>
      </xdr:nvSpPr>
      <xdr:spPr>
        <a:xfrm>
          <a:off x="4876799" y="42700576"/>
          <a:ext cx="6381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9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12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−1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54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)/1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9</xdr:col>
      <xdr:colOff>304799</xdr:colOff>
      <xdr:row>220</xdr:row>
      <xdr:rowOff>85726</xdr:rowOff>
    </xdr:from>
    <xdr:to>
      <xdr:col>10</xdr:col>
      <xdr:colOff>523875</xdr:colOff>
      <xdr:row>222</xdr:row>
      <xdr:rowOff>142875</xdr:rowOff>
    </xdr:to>
    <xdr:sp macro="" textlink="">
      <xdr:nvSpPr>
        <xdr:cNvPr id="8" name="CaixaDeTexto 7"/>
        <xdr:cNvSpPr txBox="1"/>
      </xdr:nvSpPr>
      <xdr:spPr>
        <a:xfrm>
          <a:off x="5791199" y="41995726"/>
          <a:ext cx="8286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118,54 −182,50)/182,50]^2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390525</xdr:colOff>
      <xdr:row>222</xdr:row>
      <xdr:rowOff>47626</xdr:rowOff>
    </xdr:from>
    <xdr:to>
      <xdr:col>5</xdr:col>
      <xdr:colOff>209551</xdr:colOff>
      <xdr:row>223</xdr:row>
      <xdr:rowOff>19050</xdr:rowOff>
    </xdr:to>
    <xdr:cxnSp macro="">
      <xdr:nvCxnSpPr>
        <xdr:cNvPr id="9" name="Conector de seta reta 8"/>
        <xdr:cNvCxnSpPr>
          <a:stCxn id="3" idx="2"/>
        </xdr:cNvCxnSpPr>
      </xdr:nvCxnSpPr>
      <xdr:spPr>
        <a:xfrm flipH="1">
          <a:off x="1609725" y="42338626"/>
          <a:ext cx="1647826" cy="1619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533400</xdr:colOff>
      <xdr:row>222</xdr:row>
      <xdr:rowOff>47626</xdr:rowOff>
    </xdr:from>
    <xdr:to>
      <xdr:col>7</xdr:col>
      <xdr:colOff>666752</xdr:colOff>
      <xdr:row>223</xdr:row>
      <xdr:rowOff>28575</xdr:rowOff>
    </xdr:to>
    <xdr:cxnSp macro="">
      <xdr:nvCxnSpPr>
        <xdr:cNvPr id="10" name="Conector de seta reta 9"/>
        <xdr:cNvCxnSpPr/>
      </xdr:nvCxnSpPr>
      <xdr:spPr>
        <a:xfrm flipH="1">
          <a:off x="4800600" y="42338626"/>
          <a:ext cx="7620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762000</xdr:colOff>
      <xdr:row>222</xdr:row>
      <xdr:rowOff>76200</xdr:rowOff>
    </xdr:from>
    <xdr:to>
      <xdr:col>9</xdr:col>
      <xdr:colOff>895352</xdr:colOff>
      <xdr:row>223</xdr:row>
      <xdr:rowOff>57149</xdr:rowOff>
    </xdr:to>
    <xdr:cxnSp macro="">
      <xdr:nvCxnSpPr>
        <xdr:cNvPr id="11" name="Conector de seta reta 10"/>
        <xdr:cNvCxnSpPr/>
      </xdr:nvCxnSpPr>
      <xdr:spPr>
        <a:xfrm flipH="1">
          <a:off x="6096000" y="42367200"/>
          <a:ext cx="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476250</xdr:colOff>
      <xdr:row>223</xdr:row>
      <xdr:rowOff>133350</xdr:rowOff>
    </xdr:from>
    <xdr:to>
      <xdr:col>8</xdr:col>
      <xdr:colOff>742950</xdr:colOff>
      <xdr:row>224</xdr:row>
      <xdr:rowOff>28576</xdr:rowOff>
    </xdr:to>
    <xdr:cxnSp macro="">
      <xdr:nvCxnSpPr>
        <xdr:cNvPr id="12" name="Conector de seta reta 11"/>
        <xdr:cNvCxnSpPr>
          <a:stCxn id="7" idx="0"/>
        </xdr:cNvCxnSpPr>
      </xdr:nvCxnSpPr>
      <xdr:spPr>
        <a:xfrm flipV="1">
          <a:off x="5353050" y="42614850"/>
          <a:ext cx="133350" cy="857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323850</xdr:colOff>
      <xdr:row>223</xdr:row>
      <xdr:rowOff>161925</xdr:rowOff>
    </xdr:from>
    <xdr:to>
      <xdr:col>6</xdr:col>
      <xdr:colOff>338137</xdr:colOff>
      <xdr:row>224</xdr:row>
      <xdr:rowOff>57152</xdr:rowOff>
    </xdr:to>
    <xdr:cxnSp macro="">
      <xdr:nvCxnSpPr>
        <xdr:cNvPr id="13" name="Conector de seta reta 12"/>
        <xdr:cNvCxnSpPr>
          <a:stCxn id="5" idx="0"/>
        </xdr:cNvCxnSpPr>
      </xdr:nvCxnSpPr>
      <xdr:spPr>
        <a:xfrm flipH="1" flipV="1">
          <a:off x="3981450" y="42643425"/>
          <a:ext cx="14287" cy="8572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476250</xdr:colOff>
      <xdr:row>224</xdr:row>
      <xdr:rowOff>9525</xdr:rowOff>
    </xdr:from>
    <xdr:to>
      <xdr:col>5</xdr:col>
      <xdr:colOff>352425</xdr:colOff>
      <xdr:row>224</xdr:row>
      <xdr:rowOff>171451</xdr:rowOff>
    </xdr:to>
    <xdr:cxnSp macro="">
      <xdr:nvCxnSpPr>
        <xdr:cNvPr id="14" name="Conector de seta reta 13"/>
        <xdr:cNvCxnSpPr>
          <a:stCxn id="4" idx="3"/>
        </xdr:cNvCxnSpPr>
      </xdr:nvCxnSpPr>
      <xdr:spPr>
        <a:xfrm flipV="1">
          <a:off x="1695450" y="42681525"/>
          <a:ext cx="1704975" cy="1619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</xdr:row>
      <xdr:rowOff>104775</xdr:rowOff>
    </xdr:from>
    <xdr:to>
      <xdr:col>7</xdr:col>
      <xdr:colOff>714375</xdr:colOff>
      <xdr:row>3</xdr:row>
      <xdr:rowOff>0</xdr:rowOff>
    </xdr:to>
    <xdr:pic>
      <xdr:nvPicPr>
        <xdr:cNvPr id="15" name="Imagem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86250" y="485775"/>
          <a:ext cx="590550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123825</xdr:colOff>
      <xdr:row>2</xdr:row>
      <xdr:rowOff>0</xdr:rowOff>
    </xdr:from>
    <xdr:to>
      <xdr:col>8</xdr:col>
      <xdr:colOff>885825</xdr:colOff>
      <xdr:row>2</xdr:row>
      <xdr:rowOff>352425</xdr:rowOff>
    </xdr:to>
    <xdr:pic>
      <xdr:nvPicPr>
        <xdr:cNvPr id="16" name="Imagem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00625" y="381000"/>
          <a:ext cx="4857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47625</xdr:colOff>
      <xdr:row>2</xdr:row>
      <xdr:rowOff>104775</xdr:rowOff>
    </xdr:from>
    <xdr:to>
      <xdr:col>9</xdr:col>
      <xdr:colOff>723901</xdr:colOff>
      <xdr:row>3</xdr:row>
      <xdr:rowOff>0</xdr:rowOff>
    </xdr:to>
    <xdr:pic>
      <xdr:nvPicPr>
        <xdr:cNvPr id="17" name="Imagem 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534025" y="485775"/>
          <a:ext cx="561976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57150</xdr:colOff>
      <xdr:row>2</xdr:row>
      <xdr:rowOff>200025</xdr:rowOff>
    </xdr:from>
    <xdr:to>
      <xdr:col>11</xdr:col>
      <xdr:colOff>828675</xdr:colOff>
      <xdr:row>2</xdr:row>
      <xdr:rowOff>466725</xdr:rowOff>
    </xdr:to>
    <xdr:pic>
      <xdr:nvPicPr>
        <xdr:cNvPr id="18" name="Imagem 1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762750" y="571500"/>
          <a:ext cx="5524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0</xdr:colOff>
      <xdr:row>219</xdr:row>
      <xdr:rowOff>28575</xdr:rowOff>
    </xdr:from>
    <xdr:to>
      <xdr:col>7</xdr:col>
      <xdr:colOff>695325</xdr:colOff>
      <xdr:row>219</xdr:row>
      <xdr:rowOff>495300</xdr:rowOff>
    </xdr:to>
    <xdr:pic>
      <xdr:nvPicPr>
        <xdr:cNvPr id="19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67200" y="41748075"/>
          <a:ext cx="6096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152400</xdr:colOff>
      <xdr:row>219</xdr:row>
      <xdr:rowOff>0</xdr:rowOff>
    </xdr:from>
    <xdr:to>
      <xdr:col>8</xdr:col>
      <xdr:colOff>914400</xdr:colOff>
      <xdr:row>219</xdr:row>
      <xdr:rowOff>504825</xdr:rowOff>
    </xdr:to>
    <xdr:pic>
      <xdr:nvPicPr>
        <xdr:cNvPr id="20" name="Imagem 1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29200" y="41719500"/>
          <a:ext cx="4572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28575</xdr:colOff>
      <xdr:row>219</xdr:row>
      <xdr:rowOff>28575</xdr:rowOff>
    </xdr:from>
    <xdr:to>
      <xdr:col>9</xdr:col>
      <xdr:colOff>866775</xdr:colOff>
      <xdr:row>219</xdr:row>
      <xdr:rowOff>495300</xdr:rowOff>
    </xdr:to>
    <xdr:pic>
      <xdr:nvPicPr>
        <xdr:cNvPr id="21" name="Imagem 2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514975" y="41748075"/>
          <a:ext cx="5810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38100</xdr:colOff>
      <xdr:row>219</xdr:row>
      <xdr:rowOff>123825</xdr:rowOff>
    </xdr:from>
    <xdr:to>
      <xdr:col>11</xdr:col>
      <xdr:colOff>809625</xdr:colOff>
      <xdr:row>219</xdr:row>
      <xdr:rowOff>390525</xdr:rowOff>
    </xdr:to>
    <xdr:pic>
      <xdr:nvPicPr>
        <xdr:cNvPr id="22" name="Imagem 2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743700" y="41843325"/>
          <a:ext cx="571500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228600</xdr:colOff>
      <xdr:row>2</xdr:row>
      <xdr:rowOff>195262</xdr:rowOff>
    </xdr:from>
    <xdr:to>
      <xdr:col>30</xdr:col>
      <xdr:colOff>495301</xdr:colOff>
      <xdr:row>15</xdr:row>
      <xdr:rowOff>95250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533401</xdr:colOff>
      <xdr:row>206</xdr:row>
      <xdr:rowOff>180975</xdr:rowOff>
    </xdr:from>
    <xdr:to>
      <xdr:col>9</xdr:col>
      <xdr:colOff>647701</xdr:colOff>
      <xdr:row>213</xdr:row>
      <xdr:rowOff>142875</xdr:rowOff>
    </xdr:to>
    <xdr:sp macro="" textlink="">
      <xdr:nvSpPr>
        <xdr:cNvPr id="2" name="CaixaDeTexto 1"/>
        <xdr:cNvSpPr txBox="1"/>
      </xdr:nvSpPr>
      <xdr:spPr>
        <a:xfrm>
          <a:off x="4191001" y="39423975"/>
          <a:ext cx="1905000" cy="129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𝐿_𝑡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= ∝∗(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𝑥_𝑡</a:t>
          </a:r>
          <a:r>
            <a:rPr lang="pt-BR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/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𝑆_(𝑡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−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𝑠)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)+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1− ∝)∗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𝐿_(𝑡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−1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)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𝑆_𝑡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= 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𝛾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∗(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𝑥_𝑡</a:t>
          </a:r>
          <a:r>
            <a:rPr lang="pt-BR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/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𝐿_𝑡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)+(1− 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𝛾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)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𝑆_(𝑡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−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𝑠)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𝑥 ̂_(𝑡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+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𝑘)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= 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𝐿_𝑡</a:t>
          </a:r>
          <a:r>
            <a:rPr lang="pt-BR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∗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𝑆_(𝑡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+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𝑘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−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𝑠)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76201</xdr:colOff>
      <xdr:row>220</xdr:row>
      <xdr:rowOff>142876</xdr:rowOff>
    </xdr:from>
    <xdr:to>
      <xdr:col>6</xdr:col>
      <xdr:colOff>342900</xdr:colOff>
      <xdr:row>222</xdr:row>
      <xdr:rowOff>47626</xdr:rowOff>
    </xdr:to>
    <xdr:sp macro="" textlink="">
      <xdr:nvSpPr>
        <xdr:cNvPr id="3" name="CaixaDeTexto 2"/>
        <xdr:cNvSpPr txBox="1"/>
      </xdr:nvSpPr>
      <xdr:spPr>
        <a:xfrm>
          <a:off x="1295401" y="42052876"/>
          <a:ext cx="2705099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265,22+146,64+182,50)/3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571501</xdr:colOff>
      <xdr:row>224</xdr:row>
      <xdr:rowOff>57151</xdr:rowOff>
    </xdr:from>
    <xdr:to>
      <xdr:col>2</xdr:col>
      <xdr:colOff>476250</xdr:colOff>
      <xdr:row>225</xdr:row>
      <xdr:rowOff>95250</xdr:rowOff>
    </xdr:to>
    <xdr:sp macro="" textlink="">
      <xdr:nvSpPr>
        <xdr:cNvPr id="4" name="CaixaDeTexto 3"/>
        <xdr:cNvSpPr txBox="1"/>
      </xdr:nvSpPr>
      <xdr:spPr>
        <a:xfrm>
          <a:off x="571501" y="42729151"/>
          <a:ext cx="1123949" cy="2285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ABS (198,12</a:t>
          </a:r>
          <a:r>
            <a:rPr lang="pt-BR" sz="800" baseline="0">
              <a:latin typeface="Arial" pitchFamily="34" charset="0"/>
              <a:cs typeface="Arial" pitchFamily="34" charset="0"/>
            </a:rPr>
            <a:t> - 118,54)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57149</xdr:colOff>
      <xdr:row>224</xdr:row>
      <xdr:rowOff>57152</xdr:rowOff>
    </xdr:from>
    <xdr:to>
      <xdr:col>6</xdr:col>
      <xdr:colOff>619124</xdr:colOff>
      <xdr:row>225</xdr:row>
      <xdr:rowOff>95250</xdr:rowOff>
    </xdr:to>
    <xdr:sp macro="" textlink="">
      <xdr:nvSpPr>
        <xdr:cNvPr id="5" name="CaixaDeTexto 4"/>
        <xdr:cNvSpPr txBox="1"/>
      </xdr:nvSpPr>
      <xdr:spPr>
        <a:xfrm>
          <a:off x="3714749" y="42729152"/>
          <a:ext cx="552450" cy="2285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79,57</a:t>
          </a:r>
          <a:r>
            <a:rPr lang="pt-BR" sz="800" baseline="30000">
              <a:latin typeface="Arial" pitchFamily="34" charset="0"/>
              <a:cs typeface="Arial" pitchFamily="34" charset="0"/>
            </a:rPr>
            <a:t>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7</xdr:col>
      <xdr:colOff>209552</xdr:colOff>
      <xdr:row>220</xdr:row>
      <xdr:rowOff>123826</xdr:rowOff>
    </xdr:from>
    <xdr:to>
      <xdr:col>8</xdr:col>
      <xdr:colOff>381000</xdr:colOff>
      <xdr:row>222</xdr:row>
      <xdr:rowOff>28576</xdr:rowOff>
    </xdr:to>
    <xdr:sp macro="" textlink="">
      <xdr:nvSpPr>
        <xdr:cNvPr id="6" name="CaixaDeTexto 5"/>
        <xdr:cNvSpPr txBox="1"/>
      </xdr:nvSpPr>
      <xdr:spPr>
        <a:xfrm>
          <a:off x="4476752" y="42033826"/>
          <a:ext cx="781048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118,54 −198,12)/118,54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7</xdr:col>
      <xdr:colOff>666749</xdr:colOff>
      <xdr:row>224</xdr:row>
      <xdr:rowOff>28576</xdr:rowOff>
    </xdr:from>
    <xdr:to>
      <xdr:col>9</xdr:col>
      <xdr:colOff>28575</xdr:colOff>
      <xdr:row>226</xdr:row>
      <xdr:rowOff>85725</xdr:rowOff>
    </xdr:to>
    <xdr:sp macro="" textlink="">
      <xdr:nvSpPr>
        <xdr:cNvPr id="7" name="CaixaDeTexto 6"/>
        <xdr:cNvSpPr txBox="1"/>
      </xdr:nvSpPr>
      <xdr:spPr>
        <a:xfrm>
          <a:off x="4876799" y="42700576"/>
          <a:ext cx="6381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9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12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−1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54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)/1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9</xdr:col>
      <xdr:colOff>304799</xdr:colOff>
      <xdr:row>220</xdr:row>
      <xdr:rowOff>85726</xdr:rowOff>
    </xdr:from>
    <xdr:to>
      <xdr:col>10</xdr:col>
      <xdr:colOff>523875</xdr:colOff>
      <xdr:row>222</xdr:row>
      <xdr:rowOff>142875</xdr:rowOff>
    </xdr:to>
    <xdr:sp macro="" textlink="">
      <xdr:nvSpPr>
        <xdr:cNvPr id="8" name="CaixaDeTexto 7"/>
        <xdr:cNvSpPr txBox="1"/>
      </xdr:nvSpPr>
      <xdr:spPr>
        <a:xfrm>
          <a:off x="5791199" y="41995726"/>
          <a:ext cx="8286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118,54 −182,50)/182,50]^2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390525</xdr:colOff>
      <xdr:row>222</xdr:row>
      <xdr:rowOff>47626</xdr:rowOff>
    </xdr:from>
    <xdr:to>
      <xdr:col>5</xdr:col>
      <xdr:colOff>209551</xdr:colOff>
      <xdr:row>223</xdr:row>
      <xdr:rowOff>19050</xdr:rowOff>
    </xdr:to>
    <xdr:cxnSp macro="">
      <xdr:nvCxnSpPr>
        <xdr:cNvPr id="9" name="Conector de seta reta 8"/>
        <xdr:cNvCxnSpPr>
          <a:stCxn id="3" idx="2"/>
        </xdr:cNvCxnSpPr>
      </xdr:nvCxnSpPr>
      <xdr:spPr>
        <a:xfrm flipH="1">
          <a:off x="1609725" y="42338626"/>
          <a:ext cx="1647826" cy="1619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533400</xdr:colOff>
      <xdr:row>222</xdr:row>
      <xdr:rowOff>47626</xdr:rowOff>
    </xdr:from>
    <xdr:to>
      <xdr:col>7</xdr:col>
      <xdr:colOff>666752</xdr:colOff>
      <xdr:row>223</xdr:row>
      <xdr:rowOff>28575</xdr:rowOff>
    </xdr:to>
    <xdr:cxnSp macro="">
      <xdr:nvCxnSpPr>
        <xdr:cNvPr id="10" name="Conector de seta reta 9"/>
        <xdr:cNvCxnSpPr/>
      </xdr:nvCxnSpPr>
      <xdr:spPr>
        <a:xfrm flipH="1">
          <a:off x="4800600" y="42338626"/>
          <a:ext cx="7620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762000</xdr:colOff>
      <xdr:row>222</xdr:row>
      <xdr:rowOff>76200</xdr:rowOff>
    </xdr:from>
    <xdr:to>
      <xdr:col>9</xdr:col>
      <xdr:colOff>895352</xdr:colOff>
      <xdr:row>223</xdr:row>
      <xdr:rowOff>57149</xdr:rowOff>
    </xdr:to>
    <xdr:cxnSp macro="">
      <xdr:nvCxnSpPr>
        <xdr:cNvPr id="11" name="Conector de seta reta 10"/>
        <xdr:cNvCxnSpPr/>
      </xdr:nvCxnSpPr>
      <xdr:spPr>
        <a:xfrm flipH="1">
          <a:off x="6096000" y="42367200"/>
          <a:ext cx="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476250</xdr:colOff>
      <xdr:row>223</xdr:row>
      <xdr:rowOff>133350</xdr:rowOff>
    </xdr:from>
    <xdr:to>
      <xdr:col>8</xdr:col>
      <xdr:colOff>742950</xdr:colOff>
      <xdr:row>224</xdr:row>
      <xdr:rowOff>28576</xdr:rowOff>
    </xdr:to>
    <xdr:cxnSp macro="">
      <xdr:nvCxnSpPr>
        <xdr:cNvPr id="12" name="Conector de seta reta 11"/>
        <xdr:cNvCxnSpPr>
          <a:stCxn id="7" idx="0"/>
        </xdr:cNvCxnSpPr>
      </xdr:nvCxnSpPr>
      <xdr:spPr>
        <a:xfrm flipV="1">
          <a:off x="5353050" y="42614850"/>
          <a:ext cx="133350" cy="857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323850</xdr:colOff>
      <xdr:row>223</xdr:row>
      <xdr:rowOff>161925</xdr:rowOff>
    </xdr:from>
    <xdr:to>
      <xdr:col>6</xdr:col>
      <xdr:colOff>338137</xdr:colOff>
      <xdr:row>224</xdr:row>
      <xdr:rowOff>57152</xdr:rowOff>
    </xdr:to>
    <xdr:cxnSp macro="">
      <xdr:nvCxnSpPr>
        <xdr:cNvPr id="13" name="Conector de seta reta 12"/>
        <xdr:cNvCxnSpPr>
          <a:stCxn id="5" idx="0"/>
        </xdr:cNvCxnSpPr>
      </xdr:nvCxnSpPr>
      <xdr:spPr>
        <a:xfrm flipH="1" flipV="1">
          <a:off x="3981450" y="42643425"/>
          <a:ext cx="14287" cy="8572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476250</xdr:colOff>
      <xdr:row>224</xdr:row>
      <xdr:rowOff>9525</xdr:rowOff>
    </xdr:from>
    <xdr:to>
      <xdr:col>5</xdr:col>
      <xdr:colOff>352425</xdr:colOff>
      <xdr:row>224</xdr:row>
      <xdr:rowOff>171451</xdr:rowOff>
    </xdr:to>
    <xdr:cxnSp macro="">
      <xdr:nvCxnSpPr>
        <xdr:cNvPr id="14" name="Conector de seta reta 13"/>
        <xdr:cNvCxnSpPr>
          <a:stCxn id="4" idx="3"/>
        </xdr:cNvCxnSpPr>
      </xdr:nvCxnSpPr>
      <xdr:spPr>
        <a:xfrm flipV="1">
          <a:off x="1695450" y="42681525"/>
          <a:ext cx="1704975" cy="1619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</xdr:row>
      <xdr:rowOff>104775</xdr:rowOff>
    </xdr:from>
    <xdr:to>
      <xdr:col>7</xdr:col>
      <xdr:colOff>714375</xdr:colOff>
      <xdr:row>3</xdr:row>
      <xdr:rowOff>0</xdr:rowOff>
    </xdr:to>
    <xdr:pic>
      <xdr:nvPicPr>
        <xdr:cNvPr id="15" name="Imagem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86250" y="485775"/>
          <a:ext cx="590550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171450</xdr:colOff>
      <xdr:row>2</xdr:row>
      <xdr:rowOff>76200</xdr:rowOff>
    </xdr:from>
    <xdr:to>
      <xdr:col>8</xdr:col>
      <xdr:colOff>933450</xdr:colOff>
      <xdr:row>3</xdr:row>
      <xdr:rowOff>9525</xdr:rowOff>
    </xdr:to>
    <xdr:pic>
      <xdr:nvPicPr>
        <xdr:cNvPr id="16" name="Imagem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48250" y="457200"/>
          <a:ext cx="4381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47625</xdr:colOff>
      <xdr:row>2</xdr:row>
      <xdr:rowOff>104775</xdr:rowOff>
    </xdr:from>
    <xdr:to>
      <xdr:col>9</xdr:col>
      <xdr:colOff>723901</xdr:colOff>
      <xdr:row>3</xdr:row>
      <xdr:rowOff>0</xdr:rowOff>
    </xdr:to>
    <xdr:pic>
      <xdr:nvPicPr>
        <xdr:cNvPr id="17" name="Imagem 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534025" y="485775"/>
          <a:ext cx="561976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57150</xdr:colOff>
      <xdr:row>2</xdr:row>
      <xdr:rowOff>200025</xdr:rowOff>
    </xdr:from>
    <xdr:to>
      <xdr:col>11</xdr:col>
      <xdr:colOff>828675</xdr:colOff>
      <xdr:row>2</xdr:row>
      <xdr:rowOff>466725</xdr:rowOff>
    </xdr:to>
    <xdr:pic>
      <xdr:nvPicPr>
        <xdr:cNvPr id="18" name="Imagem 1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762750" y="571500"/>
          <a:ext cx="5524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0</xdr:colOff>
      <xdr:row>219</xdr:row>
      <xdr:rowOff>28575</xdr:rowOff>
    </xdr:from>
    <xdr:to>
      <xdr:col>7</xdr:col>
      <xdr:colOff>695325</xdr:colOff>
      <xdr:row>219</xdr:row>
      <xdr:rowOff>495300</xdr:rowOff>
    </xdr:to>
    <xdr:pic>
      <xdr:nvPicPr>
        <xdr:cNvPr id="19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67200" y="41748075"/>
          <a:ext cx="6096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152400</xdr:colOff>
      <xdr:row>219</xdr:row>
      <xdr:rowOff>0</xdr:rowOff>
    </xdr:from>
    <xdr:to>
      <xdr:col>8</xdr:col>
      <xdr:colOff>914400</xdr:colOff>
      <xdr:row>219</xdr:row>
      <xdr:rowOff>504825</xdr:rowOff>
    </xdr:to>
    <xdr:pic>
      <xdr:nvPicPr>
        <xdr:cNvPr id="20" name="Imagem 1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29200" y="41719500"/>
          <a:ext cx="4572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28575</xdr:colOff>
      <xdr:row>219</xdr:row>
      <xdr:rowOff>28575</xdr:rowOff>
    </xdr:from>
    <xdr:to>
      <xdr:col>9</xdr:col>
      <xdr:colOff>866775</xdr:colOff>
      <xdr:row>219</xdr:row>
      <xdr:rowOff>495300</xdr:rowOff>
    </xdr:to>
    <xdr:pic>
      <xdr:nvPicPr>
        <xdr:cNvPr id="21" name="Imagem 2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514975" y="41748075"/>
          <a:ext cx="5810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38100</xdr:colOff>
      <xdr:row>219</xdr:row>
      <xdr:rowOff>123825</xdr:rowOff>
    </xdr:from>
    <xdr:to>
      <xdr:col>11</xdr:col>
      <xdr:colOff>809625</xdr:colOff>
      <xdr:row>219</xdr:row>
      <xdr:rowOff>390525</xdr:rowOff>
    </xdr:to>
    <xdr:pic>
      <xdr:nvPicPr>
        <xdr:cNvPr id="22" name="Imagem 2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743700" y="41843325"/>
          <a:ext cx="571500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204786</xdr:colOff>
      <xdr:row>2</xdr:row>
      <xdr:rowOff>366712</xdr:rowOff>
    </xdr:from>
    <xdr:to>
      <xdr:col>15</xdr:col>
      <xdr:colOff>561974</xdr:colOff>
      <xdr:row>17</xdr:row>
      <xdr:rowOff>23812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205</xdr:row>
      <xdr:rowOff>161925</xdr:rowOff>
    </xdr:from>
    <xdr:to>
      <xdr:col>11</xdr:col>
      <xdr:colOff>76199</xdr:colOff>
      <xdr:row>213</xdr:row>
      <xdr:rowOff>95250</xdr:rowOff>
    </xdr:to>
    <xdr:sp macro="" textlink="">
      <xdr:nvSpPr>
        <xdr:cNvPr id="2" name="CaixaDeTexto 1"/>
        <xdr:cNvSpPr txBox="1"/>
      </xdr:nvSpPr>
      <xdr:spPr>
        <a:xfrm>
          <a:off x="4829175" y="39214425"/>
          <a:ext cx="1952624" cy="1457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𝐿_𝑡=𝛼〖(𝑥〗_𝑡−𝑆_(𝑡−𝑠))+(1− ∝)(𝐿_(𝑡−1)+ 𝑇_(𝑡−1))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𝑇_𝑡=𝛽(𝐿_𝑡− 𝐿_(𝑡−1))+(1− 𝛽)𝑇_(𝑡−1)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𝑆_𝑡= 𝛾(𝑥_𝑡−𝐿_𝑡 )+(1− 𝛾)𝑆_(𝑡−𝑠)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𝑥 ̂_(𝑡+𝑘)= 𝐿_𝑡+𝑘𝑇_𝑡+𝑆_(𝑡−𝑠+𝑘)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76201</xdr:colOff>
      <xdr:row>220</xdr:row>
      <xdr:rowOff>142876</xdr:rowOff>
    </xdr:from>
    <xdr:to>
      <xdr:col>7</xdr:col>
      <xdr:colOff>342900</xdr:colOff>
      <xdr:row>222</xdr:row>
      <xdr:rowOff>47626</xdr:rowOff>
    </xdr:to>
    <xdr:sp macro="" textlink="">
      <xdr:nvSpPr>
        <xdr:cNvPr id="3" name="CaixaDeTexto 2"/>
        <xdr:cNvSpPr txBox="1"/>
      </xdr:nvSpPr>
      <xdr:spPr>
        <a:xfrm>
          <a:off x="1295401" y="42052876"/>
          <a:ext cx="3314699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265,22+146,64+182,50)/3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571501</xdr:colOff>
      <xdr:row>224</xdr:row>
      <xdr:rowOff>57151</xdr:rowOff>
    </xdr:from>
    <xdr:to>
      <xdr:col>2</xdr:col>
      <xdr:colOff>476250</xdr:colOff>
      <xdr:row>225</xdr:row>
      <xdr:rowOff>95250</xdr:rowOff>
    </xdr:to>
    <xdr:sp macro="" textlink="">
      <xdr:nvSpPr>
        <xdr:cNvPr id="4" name="CaixaDeTexto 3"/>
        <xdr:cNvSpPr txBox="1"/>
      </xdr:nvSpPr>
      <xdr:spPr>
        <a:xfrm>
          <a:off x="571501" y="42729151"/>
          <a:ext cx="1123949" cy="2285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ABS (198,12</a:t>
          </a:r>
          <a:r>
            <a:rPr lang="pt-BR" sz="800" baseline="0">
              <a:latin typeface="Arial" pitchFamily="34" charset="0"/>
              <a:cs typeface="Arial" pitchFamily="34" charset="0"/>
            </a:rPr>
            <a:t> - 118,54)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7</xdr:col>
      <xdr:colOff>57149</xdr:colOff>
      <xdr:row>224</xdr:row>
      <xdr:rowOff>57152</xdr:rowOff>
    </xdr:from>
    <xdr:to>
      <xdr:col>7</xdr:col>
      <xdr:colOff>619124</xdr:colOff>
      <xdr:row>225</xdr:row>
      <xdr:rowOff>95250</xdr:rowOff>
    </xdr:to>
    <xdr:sp macro="" textlink="">
      <xdr:nvSpPr>
        <xdr:cNvPr id="5" name="CaixaDeTexto 4"/>
        <xdr:cNvSpPr txBox="1"/>
      </xdr:nvSpPr>
      <xdr:spPr>
        <a:xfrm>
          <a:off x="4324349" y="42729152"/>
          <a:ext cx="552450" cy="2285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79,57</a:t>
          </a:r>
          <a:r>
            <a:rPr lang="pt-BR" sz="800" baseline="30000">
              <a:latin typeface="Arial" pitchFamily="34" charset="0"/>
              <a:cs typeface="Arial" pitchFamily="34" charset="0"/>
            </a:rPr>
            <a:t>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</xdr:col>
      <xdr:colOff>209552</xdr:colOff>
      <xdr:row>220</xdr:row>
      <xdr:rowOff>123826</xdr:rowOff>
    </xdr:from>
    <xdr:to>
      <xdr:col>9</xdr:col>
      <xdr:colOff>381000</xdr:colOff>
      <xdr:row>222</xdr:row>
      <xdr:rowOff>28576</xdr:rowOff>
    </xdr:to>
    <xdr:sp macro="" textlink="">
      <xdr:nvSpPr>
        <xdr:cNvPr id="6" name="CaixaDeTexto 5"/>
        <xdr:cNvSpPr txBox="1"/>
      </xdr:nvSpPr>
      <xdr:spPr>
        <a:xfrm>
          <a:off x="5086352" y="42033826"/>
          <a:ext cx="781048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118,54 −198,12)/118,54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</xdr:col>
      <xdr:colOff>666749</xdr:colOff>
      <xdr:row>224</xdr:row>
      <xdr:rowOff>28576</xdr:rowOff>
    </xdr:from>
    <xdr:to>
      <xdr:col>10</xdr:col>
      <xdr:colOff>28575</xdr:colOff>
      <xdr:row>226</xdr:row>
      <xdr:rowOff>85725</xdr:rowOff>
    </xdr:to>
    <xdr:sp macro="" textlink="">
      <xdr:nvSpPr>
        <xdr:cNvPr id="7" name="CaixaDeTexto 6"/>
        <xdr:cNvSpPr txBox="1"/>
      </xdr:nvSpPr>
      <xdr:spPr>
        <a:xfrm>
          <a:off x="5486399" y="42700576"/>
          <a:ext cx="6381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9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12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−1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54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)/1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10</xdr:col>
      <xdr:colOff>304799</xdr:colOff>
      <xdr:row>220</xdr:row>
      <xdr:rowOff>85726</xdr:rowOff>
    </xdr:from>
    <xdr:to>
      <xdr:col>11</xdr:col>
      <xdr:colOff>523875</xdr:colOff>
      <xdr:row>222</xdr:row>
      <xdr:rowOff>142875</xdr:rowOff>
    </xdr:to>
    <xdr:sp macro="" textlink="">
      <xdr:nvSpPr>
        <xdr:cNvPr id="8" name="CaixaDeTexto 7"/>
        <xdr:cNvSpPr txBox="1"/>
      </xdr:nvSpPr>
      <xdr:spPr>
        <a:xfrm>
          <a:off x="6400799" y="41995726"/>
          <a:ext cx="8286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118,54 −182,50)/182,50]^2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390525</xdr:colOff>
      <xdr:row>222</xdr:row>
      <xdr:rowOff>47626</xdr:rowOff>
    </xdr:from>
    <xdr:to>
      <xdr:col>6</xdr:col>
      <xdr:colOff>209551</xdr:colOff>
      <xdr:row>223</xdr:row>
      <xdr:rowOff>19050</xdr:rowOff>
    </xdr:to>
    <xdr:cxnSp macro="">
      <xdr:nvCxnSpPr>
        <xdr:cNvPr id="9" name="Conector de seta reta 8"/>
        <xdr:cNvCxnSpPr>
          <a:stCxn id="3" idx="2"/>
        </xdr:cNvCxnSpPr>
      </xdr:nvCxnSpPr>
      <xdr:spPr>
        <a:xfrm flipH="1">
          <a:off x="1609725" y="42338626"/>
          <a:ext cx="2257426" cy="1619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533400</xdr:colOff>
      <xdr:row>222</xdr:row>
      <xdr:rowOff>47626</xdr:rowOff>
    </xdr:from>
    <xdr:to>
      <xdr:col>8</xdr:col>
      <xdr:colOff>666752</xdr:colOff>
      <xdr:row>223</xdr:row>
      <xdr:rowOff>28575</xdr:rowOff>
    </xdr:to>
    <xdr:cxnSp macro="">
      <xdr:nvCxnSpPr>
        <xdr:cNvPr id="10" name="Conector de seta reta 9"/>
        <xdr:cNvCxnSpPr/>
      </xdr:nvCxnSpPr>
      <xdr:spPr>
        <a:xfrm flipH="1">
          <a:off x="5410200" y="42338626"/>
          <a:ext cx="7620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762000</xdr:colOff>
      <xdr:row>222</xdr:row>
      <xdr:rowOff>76200</xdr:rowOff>
    </xdr:from>
    <xdr:to>
      <xdr:col>10</xdr:col>
      <xdr:colOff>895352</xdr:colOff>
      <xdr:row>223</xdr:row>
      <xdr:rowOff>57149</xdr:rowOff>
    </xdr:to>
    <xdr:cxnSp macro="">
      <xdr:nvCxnSpPr>
        <xdr:cNvPr id="11" name="Conector de seta reta 10"/>
        <xdr:cNvCxnSpPr/>
      </xdr:nvCxnSpPr>
      <xdr:spPr>
        <a:xfrm flipH="1">
          <a:off x="6705600" y="42367200"/>
          <a:ext cx="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476250</xdr:colOff>
      <xdr:row>223</xdr:row>
      <xdr:rowOff>133350</xdr:rowOff>
    </xdr:from>
    <xdr:to>
      <xdr:col>9</xdr:col>
      <xdr:colOff>742950</xdr:colOff>
      <xdr:row>224</xdr:row>
      <xdr:rowOff>28576</xdr:rowOff>
    </xdr:to>
    <xdr:cxnSp macro="">
      <xdr:nvCxnSpPr>
        <xdr:cNvPr id="12" name="Conector de seta reta 11"/>
        <xdr:cNvCxnSpPr>
          <a:stCxn id="7" idx="0"/>
        </xdr:cNvCxnSpPr>
      </xdr:nvCxnSpPr>
      <xdr:spPr>
        <a:xfrm flipV="1">
          <a:off x="5962650" y="42614850"/>
          <a:ext cx="133350" cy="857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323850</xdr:colOff>
      <xdr:row>223</xdr:row>
      <xdr:rowOff>161925</xdr:rowOff>
    </xdr:from>
    <xdr:to>
      <xdr:col>7</xdr:col>
      <xdr:colOff>338137</xdr:colOff>
      <xdr:row>224</xdr:row>
      <xdr:rowOff>57152</xdr:rowOff>
    </xdr:to>
    <xdr:cxnSp macro="">
      <xdr:nvCxnSpPr>
        <xdr:cNvPr id="13" name="Conector de seta reta 12"/>
        <xdr:cNvCxnSpPr>
          <a:stCxn id="5" idx="0"/>
        </xdr:cNvCxnSpPr>
      </xdr:nvCxnSpPr>
      <xdr:spPr>
        <a:xfrm flipH="1" flipV="1">
          <a:off x="4591050" y="42643425"/>
          <a:ext cx="14287" cy="8572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476250</xdr:colOff>
      <xdr:row>224</xdr:row>
      <xdr:rowOff>9525</xdr:rowOff>
    </xdr:from>
    <xdr:to>
      <xdr:col>6</xdr:col>
      <xdr:colOff>352425</xdr:colOff>
      <xdr:row>224</xdr:row>
      <xdr:rowOff>171451</xdr:rowOff>
    </xdr:to>
    <xdr:cxnSp macro="">
      <xdr:nvCxnSpPr>
        <xdr:cNvPr id="14" name="Conector de seta reta 13"/>
        <xdr:cNvCxnSpPr>
          <a:stCxn id="4" idx="3"/>
        </xdr:cNvCxnSpPr>
      </xdr:nvCxnSpPr>
      <xdr:spPr>
        <a:xfrm flipV="1">
          <a:off x="1695450" y="42681525"/>
          <a:ext cx="2314575" cy="1619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2</xdr:row>
      <xdr:rowOff>104775</xdr:rowOff>
    </xdr:from>
    <xdr:to>
      <xdr:col>8</xdr:col>
      <xdr:colOff>714375</xdr:colOff>
      <xdr:row>3</xdr:row>
      <xdr:rowOff>0</xdr:rowOff>
    </xdr:to>
    <xdr:pic>
      <xdr:nvPicPr>
        <xdr:cNvPr id="15" name="Imagem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95850" y="485775"/>
          <a:ext cx="590550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171450</xdr:colOff>
      <xdr:row>2</xdr:row>
      <xdr:rowOff>76200</xdr:rowOff>
    </xdr:from>
    <xdr:to>
      <xdr:col>9</xdr:col>
      <xdr:colOff>933450</xdr:colOff>
      <xdr:row>3</xdr:row>
      <xdr:rowOff>9525</xdr:rowOff>
    </xdr:to>
    <xdr:pic>
      <xdr:nvPicPr>
        <xdr:cNvPr id="16" name="Imagem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657850" y="457200"/>
          <a:ext cx="4381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47625</xdr:colOff>
      <xdr:row>2</xdr:row>
      <xdr:rowOff>104775</xdr:rowOff>
    </xdr:from>
    <xdr:to>
      <xdr:col>10</xdr:col>
      <xdr:colOff>723901</xdr:colOff>
      <xdr:row>3</xdr:row>
      <xdr:rowOff>0</xdr:rowOff>
    </xdr:to>
    <xdr:pic>
      <xdr:nvPicPr>
        <xdr:cNvPr id="17" name="Imagem 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143625" y="485775"/>
          <a:ext cx="561976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57150</xdr:colOff>
      <xdr:row>2</xdr:row>
      <xdr:rowOff>200025</xdr:rowOff>
    </xdr:from>
    <xdr:to>
      <xdr:col>12</xdr:col>
      <xdr:colOff>828675</xdr:colOff>
      <xdr:row>2</xdr:row>
      <xdr:rowOff>466725</xdr:rowOff>
    </xdr:to>
    <xdr:pic>
      <xdr:nvPicPr>
        <xdr:cNvPr id="18" name="Imagem 1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372350" y="571500"/>
          <a:ext cx="5524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219</xdr:row>
      <xdr:rowOff>28575</xdr:rowOff>
    </xdr:from>
    <xdr:to>
      <xdr:col>8</xdr:col>
      <xdr:colOff>695325</xdr:colOff>
      <xdr:row>219</xdr:row>
      <xdr:rowOff>495300</xdr:rowOff>
    </xdr:to>
    <xdr:pic>
      <xdr:nvPicPr>
        <xdr:cNvPr id="19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76800" y="41748075"/>
          <a:ext cx="6096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152400</xdr:colOff>
      <xdr:row>219</xdr:row>
      <xdr:rowOff>0</xdr:rowOff>
    </xdr:from>
    <xdr:to>
      <xdr:col>9</xdr:col>
      <xdr:colOff>914400</xdr:colOff>
      <xdr:row>219</xdr:row>
      <xdr:rowOff>504825</xdr:rowOff>
    </xdr:to>
    <xdr:pic>
      <xdr:nvPicPr>
        <xdr:cNvPr id="20" name="Imagem 1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638800" y="41719500"/>
          <a:ext cx="4572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28575</xdr:colOff>
      <xdr:row>219</xdr:row>
      <xdr:rowOff>28575</xdr:rowOff>
    </xdr:from>
    <xdr:to>
      <xdr:col>10</xdr:col>
      <xdr:colOff>866775</xdr:colOff>
      <xdr:row>219</xdr:row>
      <xdr:rowOff>495300</xdr:rowOff>
    </xdr:to>
    <xdr:pic>
      <xdr:nvPicPr>
        <xdr:cNvPr id="21" name="Imagem 2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124575" y="41748075"/>
          <a:ext cx="5810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38100</xdr:colOff>
      <xdr:row>219</xdr:row>
      <xdr:rowOff>123825</xdr:rowOff>
    </xdr:from>
    <xdr:to>
      <xdr:col>12</xdr:col>
      <xdr:colOff>809625</xdr:colOff>
      <xdr:row>219</xdr:row>
      <xdr:rowOff>390525</xdr:rowOff>
    </xdr:to>
    <xdr:pic>
      <xdr:nvPicPr>
        <xdr:cNvPr id="22" name="Imagem 2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353300" y="41843325"/>
          <a:ext cx="571500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581025</xdr:colOff>
      <xdr:row>2</xdr:row>
      <xdr:rowOff>271461</xdr:rowOff>
    </xdr:from>
    <xdr:to>
      <xdr:col>13</xdr:col>
      <xdr:colOff>523875</xdr:colOff>
      <xdr:row>24</xdr:row>
      <xdr:rowOff>123825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205</xdr:row>
      <xdr:rowOff>161925</xdr:rowOff>
    </xdr:from>
    <xdr:to>
      <xdr:col>11</xdr:col>
      <xdr:colOff>76199</xdr:colOff>
      <xdr:row>213</xdr:row>
      <xdr:rowOff>95250</xdr:rowOff>
    </xdr:to>
    <xdr:sp macro="" textlink="">
      <xdr:nvSpPr>
        <xdr:cNvPr id="2" name="CaixaDeTexto 1"/>
        <xdr:cNvSpPr txBox="1"/>
      </xdr:nvSpPr>
      <xdr:spPr>
        <a:xfrm>
          <a:off x="4829175" y="39214425"/>
          <a:ext cx="1952624" cy="1457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𝐿_𝑡=𝛼〖(𝑥〗_𝑡</a:t>
          </a:r>
          <a:r>
            <a:rPr lang="pt-BR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/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𝑆_(𝑡−𝑠))+(1− ∝)(𝐿_(𝑡−1)+ 𝑇_(𝑡−1))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𝑇_𝑡=𝛽(𝐿_𝑡− 𝐿_(𝑡−1))+(1− 𝛽)𝑇_(𝑡−1)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𝑆_𝑡= 𝛾(𝑥_𝑡</a:t>
          </a:r>
          <a:r>
            <a:rPr lang="pt-BR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/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𝐿_𝑡 )+(1− 𝛾)𝑆_(𝑡−𝑠)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</a:t>
          </a: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𝑥 ̂_(𝑡+𝑘)=</a:t>
          </a:r>
          <a:r>
            <a:rPr lang="pt-BR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𝐿_𝑡+𝑘𝑇_𝑡</a:t>
          </a:r>
          <a:r>
            <a:rPr lang="pt-BR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)∗</a:t>
          </a:r>
          <a:r>
            <a:rPr lang="pt-BR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𝑆_(𝑡−𝑠+𝑘)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76201</xdr:colOff>
      <xdr:row>220</xdr:row>
      <xdr:rowOff>142876</xdr:rowOff>
    </xdr:from>
    <xdr:to>
      <xdr:col>7</xdr:col>
      <xdr:colOff>342900</xdr:colOff>
      <xdr:row>222</xdr:row>
      <xdr:rowOff>47626</xdr:rowOff>
    </xdr:to>
    <xdr:sp macro="" textlink="">
      <xdr:nvSpPr>
        <xdr:cNvPr id="3" name="CaixaDeTexto 2"/>
        <xdr:cNvSpPr txBox="1"/>
      </xdr:nvSpPr>
      <xdr:spPr>
        <a:xfrm>
          <a:off x="1295401" y="42052876"/>
          <a:ext cx="3314699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265,22+146,64+182,50)/3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571501</xdr:colOff>
      <xdr:row>224</xdr:row>
      <xdr:rowOff>57151</xdr:rowOff>
    </xdr:from>
    <xdr:to>
      <xdr:col>2</xdr:col>
      <xdr:colOff>476250</xdr:colOff>
      <xdr:row>225</xdr:row>
      <xdr:rowOff>95250</xdr:rowOff>
    </xdr:to>
    <xdr:sp macro="" textlink="">
      <xdr:nvSpPr>
        <xdr:cNvPr id="4" name="CaixaDeTexto 3"/>
        <xdr:cNvSpPr txBox="1"/>
      </xdr:nvSpPr>
      <xdr:spPr>
        <a:xfrm>
          <a:off x="571501" y="42729151"/>
          <a:ext cx="1123949" cy="2285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ABS (198,12</a:t>
          </a:r>
          <a:r>
            <a:rPr lang="pt-BR" sz="800" baseline="0">
              <a:latin typeface="Arial" pitchFamily="34" charset="0"/>
              <a:cs typeface="Arial" pitchFamily="34" charset="0"/>
            </a:rPr>
            <a:t> - 118,54)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7</xdr:col>
      <xdr:colOff>57149</xdr:colOff>
      <xdr:row>224</xdr:row>
      <xdr:rowOff>57152</xdr:rowOff>
    </xdr:from>
    <xdr:to>
      <xdr:col>7</xdr:col>
      <xdr:colOff>619124</xdr:colOff>
      <xdr:row>225</xdr:row>
      <xdr:rowOff>95250</xdr:rowOff>
    </xdr:to>
    <xdr:sp macro="" textlink="">
      <xdr:nvSpPr>
        <xdr:cNvPr id="5" name="CaixaDeTexto 4"/>
        <xdr:cNvSpPr txBox="1"/>
      </xdr:nvSpPr>
      <xdr:spPr>
        <a:xfrm>
          <a:off x="4324349" y="42729152"/>
          <a:ext cx="552450" cy="2285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>
              <a:latin typeface="Arial" pitchFamily="34" charset="0"/>
              <a:cs typeface="Arial" pitchFamily="34" charset="0"/>
            </a:rPr>
            <a:t>79,57</a:t>
          </a:r>
          <a:r>
            <a:rPr lang="pt-BR" sz="800" baseline="30000">
              <a:latin typeface="Arial" pitchFamily="34" charset="0"/>
              <a:cs typeface="Arial" pitchFamily="34" charset="0"/>
            </a:rPr>
            <a:t>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</xdr:col>
      <xdr:colOff>209552</xdr:colOff>
      <xdr:row>220</xdr:row>
      <xdr:rowOff>123826</xdr:rowOff>
    </xdr:from>
    <xdr:to>
      <xdr:col>9</xdr:col>
      <xdr:colOff>381000</xdr:colOff>
      <xdr:row>222</xdr:row>
      <xdr:rowOff>28576</xdr:rowOff>
    </xdr:to>
    <xdr:sp macro="" textlink="">
      <xdr:nvSpPr>
        <xdr:cNvPr id="6" name="CaixaDeTexto 5"/>
        <xdr:cNvSpPr txBox="1"/>
      </xdr:nvSpPr>
      <xdr:spPr>
        <a:xfrm>
          <a:off x="5086352" y="42033826"/>
          <a:ext cx="781048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(</a:t>
          </a:r>
          <a:r>
            <a:rPr lang="pt-BR" sz="800" b="0" i="0">
              <a:latin typeface="Cambria Math"/>
            </a:rPr>
            <a:t>118,54 −198,12)/118,54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</xdr:col>
      <xdr:colOff>666749</xdr:colOff>
      <xdr:row>224</xdr:row>
      <xdr:rowOff>28576</xdr:rowOff>
    </xdr:from>
    <xdr:to>
      <xdr:col>10</xdr:col>
      <xdr:colOff>28575</xdr:colOff>
      <xdr:row>226</xdr:row>
      <xdr:rowOff>85725</xdr:rowOff>
    </xdr:to>
    <xdr:sp macro="" textlink="">
      <xdr:nvSpPr>
        <xdr:cNvPr id="7" name="CaixaDeTexto 6"/>
        <xdr:cNvSpPr txBox="1"/>
      </xdr:nvSpPr>
      <xdr:spPr>
        <a:xfrm>
          <a:off x="5486399" y="42700576"/>
          <a:ext cx="6381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9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12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−1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8,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54</a:t>
          </a:r>
          <a:r>
            <a:rPr lang="pt-BR" sz="8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)/1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10</xdr:col>
      <xdr:colOff>304799</xdr:colOff>
      <xdr:row>220</xdr:row>
      <xdr:rowOff>85726</xdr:rowOff>
    </xdr:from>
    <xdr:to>
      <xdr:col>11</xdr:col>
      <xdr:colOff>523875</xdr:colOff>
      <xdr:row>222</xdr:row>
      <xdr:rowOff>142875</xdr:rowOff>
    </xdr:to>
    <xdr:sp macro="" textlink="">
      <xdr:nvSpPr>
        <xdr:cNvPr id="8" name="CaixaDeTexto 7"/>
        <xdr:cNvSpPr txBox="1"/>
      </xdr:nvSpPr>
      <xdr:spPr>
        <a:xfrm>
          <a:off x="6400799" y="41995726"/>
          <a:ext cx="828676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800" i="0">
              <a:latin typeface="Cambria Math"/>
            </a:rPr>
            <a:t>[</a:t>
          </a:r>
          <a:r>
            <a:rPr lang="pt-BR" sz="8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</a:t>
          </a:r>
          <a:r>
            <a:rPr lang="pt-BR" sz="8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118,54 −182,50)/182,50]^2</a:t>
          </a:r>
          <a:endParaRPr lang="pt-BR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390525</xdr:colOff>
      <xdr:row>222</xdr:row>
      <xdr:rowOff>47626</xdr:rowOff>
    </xdr:from>
    <xdr:to>
      <xdr:col>6</xdr:col>
      <xdr:colOff>209551</xdr:colOff>
      <xdr:row>223</xdr:row>
      <xdr:rowOff>19050</xdr:rowOff>
    </xdr:to>
    <xdr:cxnSp macro="">
      <xdr:nvCxnSpPr>
        <xdr:cNvPr id="9" name="Conector de seta reta 8"/>
        <xdr:cNvCxnSpPr>
          <a:stCxn id="3" idx="2"/>
        </xdr:cNvCxnSpPr>
      </xdr:nvCxnSpPr>
      <xdr:spPr>
        <a:xfrm flipH="1">
          <a:off x="1609725" y="42338626"/>
          <a:ext cx="2257426" cy="1619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533400</xdr:colOff>
      <xdr:row>222</xdr:row>
      <xdr:rowOff>47626</xdr:rowOff>
    </xdr:from>
    <xdr:to>
      <xdr:col>8</xdr:col>
      <xdr:colOff>666752</xdr:colOff>
      <xdr:row>223</xdr:row>
      <xdr:rowOff>28575</xdr:rowOff>
    </xdr:to>
    <xdr:cxnSp macro="">
      <xdr:nvCxnSpPr>
        <xdr:cNvPr id="10" name="Conector de seta reta 9"/>
        <xdr:cNvCxnSpPr/>
      </xdr:nvCxnSpPr>
      <xdr:spPr>
        <a:xfrm flipH="1">
          <a:off x="5410200" y="42338626"/>
          <a:ext cx="7620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762000</xdr:colOff>
      <xdr:row>222</xdr:row>
      <xdr:rowOff>76200</xdr:rowOff>
    </xdr:from>
    <xdr:to>
      <xdr:col>10</xdr:col>
      <xdr:colOff>895352</xdr:colOff>
      <xdr:row>223</xdr:row>
      <xdr:rowOff>57149</xdr:rowOff>
    </xdr:to>
    <xdr:cxnSp macro="">
      <xdr:nvCxnSpPr>
        <xdr:cNvPr id="11" name="Conector de seta reta 10"/>
        <xdr:cNvCxnSpPr/>
      </xdr:nvCxnSpPr>
      <xdr:spPr>
        <a:xfrm flipH="1">
          <a:off x="6705600" y="42367200"/>
          <a:ext cx="2" cy="1714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476250</xdr:colOff>
      <xdr:row>223</xdr:row>
      <xdr:rowOff>133350</xdr:rowOff>
    </xdr:from>
    <xdr:to>
      <xdr:col>9</xdr:col>
      <xdr:colOff>742950</xdr:colOff>
      <xdr:row>224</xdr:row>
      <xdr:rowOff>28576</xdr:rowOff>
    </xdr:to>
    <xdr:cxnSp macro="">
      <xdr:nvCxnSpPr>
        <xdr:cNvPr id="12" name="Conector de seta reta 11"/>
        <xdr:cNvCxnSpPr>
          <a:stCxn id="7" idx="0"/>
        </xdr:cNvCxnSpPr>
      </xdr:nvCxnSpPr>
      <xdr:spPr>
        <a:xfrm flipV="1">
          <a:off x="5962650" y="42614850"/>
          <a:ext cx="133350" cy="857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323850</xdr:colOff>
      <xdr:row>223</xdr:row>
      <xdr:rowOff>161925</xdr:rowOff>
    </xdr:from>
    <xdr:to>
      <xdr:col>7</xdr:col>
      <xdr:colOff>338137</xdr:colOff>
      <xdr:row>224</xdr:row>
      <xdr:rowOff>57152</xdr:rowOff>
    </xdr:to>
    <xdr:cxnSp macro="">
      <xdr:nvCxnSpPr>
        <xdr:cNvPr id="13" name="Conector de seta reta 12"/>
        <xdr:cNvCxnSpPr>
          <a:stCxn id="5" idx="0"/>
        </xdr:cNvCxnSpPr>
      </xdr:nvCxnSpPr>
      <xdr:spPr>
        <a:xfrm flipH="1" flipV="1">
          <a:off x="4591050" y="42643425"/>
          <a:ext cx="14287" cy="8572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476250</xdr:colOff>
      <xdr:row>224</xdr:row>
      <xdr:rowOff>9525</xdr:rowOff>
    </xdr:from>
    <xdr:to>
      <xdr:col>6</xdr:col>
      <xdr:colOff>352425</xdr:colOff>
      <xdr:row>224</xdr:row>
      <xdr:rowOff>171451</xdr:rowOff>
    </xdr:to>
    <xdr:cxnSp macro="">
      <xdr:nvCxnSpPr>
        <xdr:cNvPr id="14" name="Conector de seta reta 13"/>
        <xdr:cNvCxnSpPr>
          <a:stCxn id="4" idx="3"/>
        </xdr:cNvCxnSpPr>
      </xdr:nvCxnSpPr>
      <xdr:spPr>
        <a:xfrm flipV="1">
          <a:off x="1695450" y="42681525"/>
          <a:ext cx="2314575" cy="1619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2</xdr:row>
      <xdr:rowOff>104775</xdr:rowOff>
    </xdr:from>
    <xdr:to>
      <xdr:col>8</xdr:col>
      <xdr:colOff>714375</xdr:colOff>
      <xdr:row>3</xdr:row>
      <xdr:rowOff>0</xdr:rowOff>
    </xdr:to>
    <xdr:pic>
      <xdr:nvPicPr>
        <xdr:cNvPr id="15" name="Imagem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95850" y="485775"/>
          <a:ext cx="590550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171450</xdr:colOff>
      <xdr:row>2</xdr:row>
      <xdr:rowOff>76200</xdr:rowOff>
    </xdr:from>
    <xdr:to>
      <xdr:col>9</xdr:col>
      <xdr:colOff>933450</xdr:colOff>
      <xdr:row>3</xdr:row>
      <xdr:rowOff>9525</xdr:rowOff>
    </xdr:to>
    <xdr:pic>
      <xdr:nvPicPr>
        <xdr:cNvPr id="16" name="Imagem 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657850" y="457200"/>
          <a:ext cx="4381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47625</xdr:colOff>
      <xdr:row>2</xdr:row>
      <xdr:rowOff>104775</xdr:rowOff>
    </xdr:from>
    <xdr:to>
      <xdr:col>10</xdr:col>
      <xdr:colOff>723901</xdr:colOff>
      <xdr:row>3</xdr:row>
      <xdr:rowOff>0</xdr:rowOff>
    </xdr:to>
    <xdr:pic>
      <xdr:nvPicPr>
        <xdr:cNvPr id="17" name="Imagem 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143625" y="485775"/>
          <a:ext cx="561976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57150</xdr:colOff>
      <xdr:row>2</xdr:row>
      <xdr:rowOff>200025</xdr:rowOff>
    </xdr:from>
    <xdr:to>
      <xdr:col>12</xdr:col>
      <xdr:colOff>828675</xdr:colOff>
      <xdr:row>2</xdr:row>
      <xdr:rowOff>466725</xdr:rowOff>
    </xdr:to>
    <xdr:pic>
      <xdr:nvPicPr>
        <xdr:cNvPr id="18" name="Imagem 1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372350" y="571500"/>
          <a:ext cx="5524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219</xdr:row>
      <xdr:rowOff>28575</xdr:rowOff>
    </xdr:from>
    <xdr:to>
      <xdr:col>8</xdr:col>
      <xdr:colOff>695325</xdr:colOff>
      <xdr:row>219</xdr:row>
      <xdr:rowOff>495300</xdr:rowOff>
    </xdr:to>
    <xdr:pic>
      <xdr:nvPicPr>
        <xdr:cNvPr id="19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76800" y="41748075"/>
          <a:ext cx="6096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152400</xdr:colOff>
      <xdr:row>219</xdr:row>
      <xdr:rowOff>0</xdr:rowOff>
    </xdr:from>
    <xdr:to>
      <xdr:col>9</xdr:col>
      <xdr:colOff>914400</xdr:colOff>
      <xdr:row>219</xdr:row>
      <xdr:rowOff>504825</xdr:rowOff>
    </xdr:to>
    <xdr:pic>
      <xdr:nvPicPr>
        <xdr:cNvPr id="20" name="Imagem 1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638800" y="41719500"/>
          <a:ext cx="4572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28575</xdr:colOff>
      <xdr:row>219</xdr:row>
      <xdr:rowOff>28575</xdr:rowOff>
    </xdr:from>
    <xdr:to>
      <xdr:col>10</xdr:col>
      <xdr:colOff>866775</xdr:colOff>
      <xdr:row>219</xdr:row>
      <xdr:rowOff>495300</xdr:rowOff>
    </xdr:to>
    <xdr:pic>
      <xdr:nvPicPr>
        <xdr:cNvPr id="21" name="Imagem 2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124575" y="41748075"/>
          <a:ext cx="581025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38100</xdr:colOff>
      <xdr:row>219</xdr:row>
      <xdr:rowOff>123825</xdr:rowOff>
    </xdr:from>
    <xdr:to>
      <xdr:col>12</xdr:col>
      <xdr:colOff>809625</xdr:colOff>
      <xdr:row>219</xdr:row>
      <xdr:rowOff>390525</xdr:rowOff>
    </xdr:to>
    <xdr:pic>
      <xdr:nvPicPr>
        <xdr:cNvPr id="22" name="Imagem 2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353300" y="41843325"/>
          <a:ext cx="571500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161925</xdr:colOff>
      <xdr:row>2</xdr:row>
      <xdr:rowOff>271462</xdr:rowOff>
    </xdr:from>
    <xdr:to>
      <xdr:col>14</xdr:col>
      <xdr:colOff>161925</xdr:colOff>
      <xdr:row>16</xdr:row>
      <xdr:rowOff>119062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m&#227;o-Suaviza&#231;&#227;o%20Exponencial%20Simples%20J%20Mun%20Livro%20Cap.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1"/>
      <sheetName val="Plan2"/>
      <sheetName val="Plan3"/>
    </sheetNames>
    <sheetDataSet>
      <sheetData sheetId="0">
        <row r="4">
          <cell r="A4">
            <v>35065</v>
          </cell>
          <cell r="B4">
            <v>1.68</v>
          </cell>
          <cell r="C4" t="str">
            <v>-</v>
          </cell>
        </row>
        <row r="5">
          <cell r="A5">
            <v>35096</v>
          </cell>
          <cell r="B5">
            <v>1.2</v>
          </cell>
          <cell r="C5">
            <v>1.68</v>
          </cell>
        </row>
        <row r="6">
          <cell r="A6">
            <v>35125</v>
          </cell>
          <cell r="B6">
            <v>1.27</v>
          </cell>
          <cell r="C6">
            <v>1.6498257668672727</v>
          </cell>
        </row>
        <row r="7">
          <cell r="A7">
            <v>35156</v>
          </cell>
          <cell r="B7">
            <v>1.23</v>
          </cell>
          <cell r="C7">
            <v>1.6259487851187935</v>
          </cell>
        </row>
        <row r="8">
          <cell r="A8">
            <v>35186</v>
          </cell>
          <cell r="B8">
            <v>2.09</v>
          </cell>
          <cell r="C8">
            <v>1.6010582623046379</v>
          </cell>
        </row>
        <row r="9">
          <cell r="A9">
            <v>35217</v>
          </cell>
          <cell r="B9">
            <v>2.19</v>
          </cell>
          <cell r="C9">
            <v>1.6317945997661809</v>
          </cell>
        </row>
        <row r="10">
          <cell r="A10">
            <v>35247</v>
          </cell>
          <cell r="B10">
            <v>4.6100000000000003</v>
          </cell>
          <cell r="C10">
            <v>1.6668850578549363</v>
          </cell>
        </row>
        <row r="11">
          <cell r="A11">
            <v>35278</v>
          </cell>
          <cell r="B11">
            <v>13.66</v>
          </cell>
          <cell r="C11">
            <v>1.8518980503563913</v>
          </cell>
        </row>
        <row r="12">
          <cell r="A12">
            <v>35309</v>
          </cell>
          <cell r="B12">
            <v>15.38</v>
          </cell>
          <cell r="C12">
            <v>2.5941905942804708</v>
          </cell>
        </row>
        <row r="13">
          <cell r="A13">
            <v>35339</v>
          </cell>
          <cell r="B13">
            <v>13.01</v>
          </cell>
          <cell r="C13">
            <v>3.3979447480279679</v>
          </cell>
        </row>
        <row r="14">
          <cell r="A14">
            <v>35370</v>
          </cell>
          <cell r="B14">
            <v>18.23</v>
          </cell>
          <cell r="C14">
            <v>4.0021872398147593</v>
          </cell>
        </row>
        <row r="15">
          <cell r="A15">
            <v>35400</v>
          </cell>
          <cell r="B15">
            <v>4.32</v>
          </cell>
          <cell r="C15">
            <v>4.896590029803555</v>
          </cell>
        </row>
        <row r="16">
          <cell r="A16">
            <v>35431</v>
          </cell>
          <cell r="B16">
            <v>1.81</v>
          </cell>
          <cell r="C16">
            <v>4.8603438590091832</v>
          </cell>
        </row>
        <row r="17">
          <cell r="A17">
            <v>35462</v>
          </cell>
          <cell r="B17">
            <v>1.28</v>
          </cell>
          <cell r="C17">
            <v>4.6685901366410034</v>
          </cell>
        </row>
        <row r="18">
          <cell r="A18">
            <v>35490</v>
          </cell>
          <cell r="B18">
            <v>1.67</v>
          </cell>
          <cell r="C18">
            <v>4.4555732433612825</v>
          </cell>
        </row>
        <row r="19">
          <cell r="A19">
            <v>35521</v>
          </cell>
          <cell r="B19">
            <v>3.4</v>
          </cell>
          <cell r="C19">
            <v>4.2804637924165521</v>
          </cell>
        </row>
        <row r="20">
          <cell r="A20">
            <v>35551</v>
          </cell>
          <cell r="B20">
            <v>2.65</v>
          </cell>
          <cell r="C20">
            <v>4.2251152096305056</v>
          </cell>
        </row>
        <row r="21">
          <cell r="A21">
            <v>35582</v>
          </cell>
          <cell r="B21">
            <v>3.42</v>
          </cell>
          <cell r="C21">
            <v>4.1260987647423901</v>
          </cell>
        </row>
        <row r="22">
          <cell r="A22">
            <v>35612</v>
          </cell>
          <cell r="B22">
            <v>7.01</v>
          </cell>
          <cell r="C22">
            <v>4.0817112881964155</v>
          </cell>
        </row>
        <row r="23">
          <cell r="A23">
            <v>35643</v>
          </cell>
          <cell r="B23">
            <v>9.5500000000000007</v>
          </cell>
          <cell r="C23">
            <v>4.2657922595920299</v>
          </cell>
        </row>
        <row r="24">
          <cell r="A24">
            <v>35674</v>
          </cell>
          <cell r="B24">
            <v>17.04</v>
          </cell>
          <cell r="C24">
            <v>4.5979733351770973</v>
          </cell>
        </row>
        <row r="25">
          <cell r="A25">
            <v>35704</v>
          </cell>
          <cell r="B25">
            <v>8.41</v>
          </cell>
          <cell r="C25">
            <v>5.3801162794020465</v>
          </cell>
        </row>
        <row r="26">
          <cell r="A26">
            <v>35735</v>
          </cell>
          <cell r="B26">
            <v>11.15</v>
          </cell>
          <cell r="C26">
            <v>5.5705838163820003</v>
          </cell>
        </row>
        <row r="27">
          <cell r="A27">
            <v>35765</v>
          </cell>
          <cell r="B27">
            <v>3.74</v>
          </cell>
          <cell r="C27">
            <v>5.9213225761090857</v>
          </cell>
        </row>
        <row r="28">
          <cell r="A28">
            <v>35796</v>
          </cell>
          <cell r="B28">
            <v>2.34</v>
          </cell>
          <cell r="C28">
            <v>5.7841981262149256</v>
          </cell>
        </row>
        <row r="29">
          <cell r="A29">
            <v>35827</v>
          </cell>
          <cell r="B29">
            <v>1.74</v>
          </cell>
          <cell r="C29">
            <v>5.5676855486821921</v>
          </cell>
        </row>
        <row r="30">
          <cell r="A30">
            <v>35855</v>
          </cell>
          <cell r="B30">
            <v>1.21</v>
          </cell>
          <cell r="C30">
            <v>5.3270658067973846</v>
          </cell>
        </row>
        <row r="31">
          <cell r="A31">
            <v>35886</v>
          </cell>
          <cell r="B31">
            <v>1.1499999999999999</v>
          </cell>
          <cell r="C31">
            <v>5.068254757886792</v>
          </cell>
        </row>
        <row r="32">
          <cell r="A32">
            <v>35916</v>
          </cell>
          <cell r="B32">
            <v>1.72</v>
          </cell>
          <cell r="C32">
            <v>4.8219415650995128</v>
          </cell>
        </row>
        <row r="33">
          <cell r="A33">
            <v>35947</v>
          </cell>
          <cell r="B33">
            <v>2.4</v>
          </cell>
          <cell r="C33">
            <v>4.6269442568715755</v>
          </cell>
        </row>
        <row r="34">
          <cell r="A34">
            <v>35977</v>
          </cell>
          <cell r="B34">
            <v>5.07</v>
          </cell>
          <cell r="C34">
            <v>4.4869518919123434</v>
          </cell>
        </row>
        <row r="35">
          <cell r="A35">
            <v>36008</v>
          </cell>
          <cell r="B35">
            <v>8.89</v>
          </cell>
          <cell r="C35">
            <v>4.5236040367894947</v>
          </cell>
        </row>
        <row r="36">
          <cell r="A36">
            <v>36039</v>
          </cell>
          <cell r="B36">
            <v>8.4</v>
          </cell>
          <cell r="C36">
            <v>4.7980887237555638</v>
          </cell>
        </row>
        <row r="37">
          <cell r="A37">
            <v>36069</v>
          </cell>
          <cell r="B37">
            <v>10.38</v>
          </cell>
          <cell r="C37">
            <v>5.0245156207822284</v>
          </cell>
        </row>
        <row r="38">
          <cell r="A38">
            <v>36100</v>
          </cell>
          <cell r="B38">
            <v>6.07</v>
          </cell>
          <cell r="C38">
            <v>5.3611773586930536</v>
          </cell>
        </row>
        <row r="39">
          <cell r="A39">
            <v>36130</v>
          </cell>
          <cell r="B39">
            <v>2.02</v>
          </cell>
          <cell r="C39">
            <v>5.4057360662525351</v>
          </cell>
        </row>
        <row r="40">
          <cell r="A40">
            <v>36161</v>
          </cell>
          <cell r="B40">
            <v>1.23</v>
          </cell>
          <cell r="C40">
            <v>5.192898588358811</v>
          </cell>
        </row>
        <row r="41">
          <cell r="A41">
            <v>36192</v>
          </cell>
          <cell r="B41">
            <v>1.1000000000000001</v>
          </cell>
          <cell r="C41">
            <v>4.9437789510952799</v>
          </cell>
        </row>
        <row r="42">
          <cell r="A42">
            <v>36220</v>
          </cell>
          <cell r="B42">
            <v>1.1200000000000001</v>
          </cell>
          <cell r="C42">
            <v>4.7021475298848232</v>
          </cell>
        </row>
        <row r="43">
          <cell r="A43">
            <v>36251</v>
          </cell>
          <cell r="B43">
            <v>1.33</v>
          </cell>
          <cell r="C43">
            <v>4.4769630409628061</v>
          </cell>
        </row>
        <row r="44">
          <cell r="A44">
            <v>36281</v>
          </cell>
          <cell r="B44">
            <v>2.1800000000000002</v>
          </cell>
          <cell r="C44">
            <v>4.279135548341789</v>
          </cell>
        </row>
        <row r="45">
          <cell r="A45">
            <v>36312</v>
          </cell>
          <cell r="B45">
            <v>3.63</v>
          </cell>
          <cell r="C45">
            <v>4.1471776203983293</v>
          </cell>
        </row>
        <row r="46">
          <cell r="A46">
            <v>36342</v>
          </cell>
          <cell r="B46">
            <v>4.26</v>
          </cell>
          <cell r="C46">
            <v>4.1146662910463947</v>
          </cell>
        </row>
        <row r="47">
          <cell r="A47">
            <v>36373</v>
          </cell>
          <cell r="B47">
            <v>11.78</v>
          </cell>
          <cell r="C47">
            <v>4.1238024019130819</v>
          </cell>
        </row>
        <row r="48">
          <cell r="A48">
            <v>36404</v>
          </cell>
          <cell r="B48">
            <v>12.09</v>
          </cell>
          <cell r="C48">
            <v>4.6050938419857932</v>
          </cell>
        </row>
        <row r="49">
          <cell r="A49">
            <v>36434</v>
          </cell>
          <cell r="B49">
            <v>10.01</v>
          </cell>
          <cell r="C49">
            <v>5.0756173907118498</v>
          </cell>
        </row>
        <row r="50">
          <cell r="A50">
            <v>36465</v>
          </cell>
          <cell r="B50">
            <v>17.66</v>
          </cell>
          <cell r="C50">
            <v>5.3858074140842165</v>
          </cell>
        </row>
        <row r="51">
          <cell r="A51">
            <v>36495</v>
          </cell>
          <cell r="B51">
            <v>6.06</v>
          </cell>
          <cell r="C51">
            <v>6.1573998070079998</v>
          </cell>
        </row>
        <row r="52">
          <cell r="A52">
            <v>36526</v>
          </cell>
          <cell r="B52">
            <v>2.27</v>
          </cell>
          <cell r="C52">
            <v>6.1512769643335368</v>
          </cell>
        </row>
        <row r="53">
          <cell r="A53">
            <v>36557</v>
          </cell>
          <cell r="B53">
            <v>1.42</v>
          </cell>
          <cell r="C53">
            <v>5.9072883060533607</v>
          </cell>
        </row>
        <row r="54">
          <cell r="A54">
            <v>36586</v>
          </cell>
          <cell r="B54">
            <v>1.03</v>
          </cell>
          <cell r="C54">
            <v>5.6252039654687458</v>
          </cell>
        </row>
        <row r="55">
          <cell r="A55">
            <v>36617</v>
          </cell>
          <cell r="B55">
            <v>1.1299999999999999</v>
          </cell>
          <cell r="C55">
            <v>5.3363357243302314</v>
          </cell>
        </row>
        <row r="56">
          <cell r="A56">
            <v>36647</v>
          </cell>
          <cell r="B56">
            <v>1.69</v>
          </cell>
          <cell r="C56">
            <v>5.0719129018709399</v>
          </cell>
        </row>
        <row r="57">
          <cell r="A57">
            <v>36678</v>
          </cell>
          <cell r="B57">
            <v>2.8</v>
          </cell>
          <cell r="C57">
            <v>4.8593157595050398</v>
          </cell>
        </row>
        <row r="58">
          <cell r="A58">
            <v>36708</v>
          </cell>
          <cell r="B58">
            <v>5.81</v>
          </cell>
          <cell r="C58">
            <v>4.7298610223775306</v>
          </cell>
        </row>
        <row r="59">
          <cell r="A59">
            <v>36739</v>
          </cell>
          <cell r="B59">
            <v>15.47</v>
          </cell>
          <cell r="C59">
            <v>4.7977617834744599</v>
          </cell>
        </row>
        <row r="60">
          <cell r="A60">
            <v>36770</v>
          </cell>
          <cell r="B60">
            <v>20.68</v>
          </cell>
          <cell r="C60">
            <v>5.4686505417941342</v>
          </cell>
        </row>
        <row r="61">
          <cell r="A61">
            <v>36800</v>
          </cell>
          <cell r="B61">
            <v>26.27</v>
          </cell>
          <cell r="C61">
            <v>6.4248813851593196</v>
          </cell>
        </row>
        <row r="62">
          <cell r="A62">
            <v>36831</v>
          </cell>
          <cell r="B62">
            <v>16.09</v>
          </cell>
          <cell r="C62">
            <v>7.6724047927235466</v>
          </cell>
        </row>
        <row r="63">
          <cell r="A63">
            <v>36861</v>
          </cell>
          <cell r="B63">
            <v>3.09</v>
          </cell>
          <cell r="C63">
            <v>8.201559959809563</v>
          </cell>
        </row>
        <row r="64">
          <cell r="A64">
            <v>36892</v>
          </cell>
          <cell r="B64">
            <v>1.6</v>
          </cell>
          <cell r="C64">
            <v>7.880232039186212</v>
          </cell>
        </row>
        <row r="65">
          <cell r="A65">
            <v>36923</v>
          </cell>
          <cell r="B65">
            <v>1.41</v>
          </cell>
          <cell r="C65">
            <v>7.4854379023569857</v>
          </cell>
        </row>
        <row r="66">
          <cell r="A66">
            <v>36951</v>
          </cell>
          <cell r="B66">
            <v>3.44</v>
          </cell>
          <cell r="C66">
            <v>7.1035177364213036</v>
          </cell>
        </row>
        <row r="67">
          <cell r="A67">
            <v>36982</v>
          </cell>
          <cell r="B67">
            <v>5.14</v>
          </cell>
          <cell r="C67">
            <v>6.8732180733699328</v>
          </cell>
        </row>
        <row r="68">
          <cell r="A68">
            <v>37012</v>
          </cell>
          <cell r="B68">
            <v>3.04</v>
          </cell>
          <cell r="C68">
            <v>6.7642628104205142</v>
          </cell>
        </row>
        <row r="69">
          <cell r="A69">
            <v>37043</v>
          </cell>
          <cell r="B69">
            <v>2.5099999999999998</v>
          </cell>
          <cell r="C69">
            <v>6.5301445306513992</v>
          </cell>
        </row>
        <row r="70">
          <cell r="A70">
            <v>37073</v>
          </cell>
          <cell r="B70">
            <v>4.34</v>
          </cell>
          <cell r="C70">
            <v>6.2774262425365368</v>
          </cell>
        </row>
        <row r="71">
          <cell r="A71">
            <v>37104</v>
          </cell>
          <cell r="B71">
            <v>7.17</v>
          </cell>
          <cell r="C71">
            <v>6.1556338443703673</v>
          </cell>
        </row>
        <row r="72">
          <cell r="A72">
            <v>37135</v>
          </cell>
          <cell r="B72">
            <v>5.52</v>
          </cell>
          <cell r="C72">
            <v>6.2193999294993603</v>
          </cell>
        </row>
        <row r="73">
          <cell r="A73">
            <v>37165</v>
          </cell>
          <cell r="B73">
            <v>7.17</v>
          </cell>
          <cell r="C73">
            <v>6.175433561737429</v>
          </cell>
        </row>
        <row r="74">
          <cell r="A74">
            <v>37196</v>
          </cell>
          <cell r="B74">
            <v>10.86</v>
          </cell>
          <cell r="C74">
            <v>6.2379549775168472</v>
          </cell>
        </row>
        <row r="75">
          <cell r="A75">
            <v>37226</v>
          </cell>
          <cell r="B75">
            <v>3.29</v>
          </cell>
          <cell r="C75">
            <v>6.5285105276384474</v>
          </cell>
        </row>
        <row r="76">
          <cell r="A76">
            <v>37257</v>
          </cell>
          <cell r="B76">
            <v>1.69</v>
          </cell>
          <cell r="C76">
            <v>6.3249280866722923</v>
          </cell>
        </row>
        <row r="77">
          <cell r="A77">
            <v>37288</v>
          </cell>
          <cell r="B77">
            <v>1.02</v>
          </cell>
          <cell r="C77">
            <v>6.0335626686708856</v>
          </cell>
        </row>
        <row r="78">
          <cell r="A78">
            <v>37316</v>
          </cell>
          <cell r="B78">
            <v>1.41</v>
          </cell>
          <cell r="C78">
            <v>5.718395150358357</v>
          </cell>
        </row>
        <row r="79">
          <cell r="A79">
            <v>37347</v>
          </cell>
          <cell r="B79">
            <v>3.05</v>
          </cell>
          <cell r="C79">
            <v>5.4475565676608051</v>
          </cell>
        </row>
        <row r="80">
          <cell r="A80">
            <v>37377</v>
          </cell>
          <cell r="B80">
            <v>6.72</v>
          </cell>
          <cell r="C80">
            <v>5.2968390034493495</v>
          </cell>
        </row>
        <row r="81">
          <cell r="A81">
            <v>37408</v>
          </cell>
          <cell r="B81">
            <v>7.76</v>
          </cell>
          <cell r="C81">
            <v>5.386303152814607</v>
          </cell>
        </row>
        <row r="82">
          <cell r="A82">
            <v>37438</v>
          </cell>
          <cell r="B82">
            <v>13.27</v>
          </cell>
          <cell r="C82">
            <v>5.5355208237591729</v>
          </cell>
        </row>
        <row r="83">
          <cell r="A83">
            <v>37469</v>
          </cell>
          <cell r="B83">
            <v>12.33</v>
          </cell>
          <cell r="C83">
            <v>6.021733277559413</v>
          </cell>
        </row>
        <row r="84">
          <cell r="A84">
            <v>37500</v>
          </cell>
          <cell r="B84">
            <v>15.38</v>
          </cell>
          <cell r="C84">
            <v>6.4182897582809701</v>
          </cell>
        </row>
        <row r="85">
          <cell r="A85">
            <v>37530</v>
          </cell>
          <cell r="B85">
            <v>24</v>
          </cell>
          <cell r="C85">
            <v>6.9816496209925951</v>
          </cell>
        </row>
        <row r="86">
          <cell r="A86">
            <v>37561</v>
          </cell>
          <cell r="B86">
            <v>20.83</v>
          </cell>
          <cell r="C86">
            <v>8.0514739373896944</v>
          </cell>
        </row>
        <row r="87">
          <cell r="A87">
            <v>37591</v>
          </cell>
          <cell r="B87">
            <v>5.42</v>
          </cell>
          <cell r="C87">
            <v>8.8547702384435176</v>
          </cell>
        </row>
        <row r="88">
          <cell r="A88">
            <v>37622</v>
          </cell>
          <cell r="B88">
            <v>2.94</v>
          </cell>
          <cell r="C88">
            <v>8.6388503260848744</v>
          </cell>
        </row>
        <row r="89">
          <cell r="A89">
            <v>37653</v>
          </cell>
          <cell r="B89">
            <v>1.76</v>
          </cell>
          <cell r="C89">
            <v>8.2806035795686164</v>
          </cell>
        </row>
        <row r="90">
          <cell r="A90">
            <v>37681</v>
          </cell>
          <cell r="B90">
            <v>2.62</v>
          </cell>
          <cell r="C90">
            <v>7.8706989700352841</v>
          </cell>
        </row>
        <row r="91">
          <cell r="A91">
            <v>37712</v>
          </cell>
          <cell r="B91">
            <v>2.48</v>
          </cell>
          <cell r="C91">
            <v>7.540624355802751</v>
          </cell>
        </row>
        <row r="92">
          <cell r="A92">
            <v>37742</v>
          </cell>
          <cell r="B92">
            <v>2.46</v>
          </cell>
          <cell r="C92">
            <v>7.2224983993253549</v>
          </cell>
        </row>
        <row r="93">
          <cell r="A93">
            <v>37773</v>
          </cell>
          <cell r="B93">
            <v>3.79</v>
          </cell>
          <cell r="C93">
            <v>6.9231135305847635</v>
          </cell>
        </row>
        <row r="94">
          <cell r="A94">
            <v>37803</v>
          </cell>
          <cell r="B94">
            <v>7.14</v>
          </cell>
          <cell r="C94">
            <v>6.7261566595364988</v>
          </cell>
        </row>
        <row r="95">
          <cell r="A95">
            <v>37834</v>
          </cell>
          <cell r="B95">
            <v>11.46</v>
          </cell>
          <cell r="C95">
            <v>6.7521720875272742</v>
          </cell>
        </row>
        <row r="96">
          <cell r="A96">
            <v>37865</v>
          </cell>
          <cell r="B96">
            <v>14.9</v>
          </cell>
          <cell r="C96">
            <v>7.0481202062350095</v>
          </cell>
        </row>
        <row r="97">
          <cell r="A97">
            <v>37895</v>
          </cell>
          <cell r="B97">
            <v>21.27</v>
          </cell>
          <cell r="C97">
            <v>7.5417128133750415</v>
          </cell>
        </row>
        <row r="98">
          <cell r="A98">
            <v>37926</v>
          </cell>
          <cell r="B98">
            <v>11.27</v>
          </cell>
          <cell r="C98">
            <v>8.404713934379739</v>
          </cell>
        </row>
        <row r="99">
          <cell r="A99">
            <v>37956</v>
          </cell>
          <cell r="B99">
            <v>4.25</v>
          </cell>
          <cell r="C99">
            <v>8.5848343713296984</v>
          </cell>
        </row>
        <row r="100">
          <cell r="A100">
            <v>37987</v>
          </cell>
          <cell r="B100">
            <v>2.5499999999999998</v>
          </cell>
          <cell r="C100">
            <v>8.3123337402624866</v>
          </cell>
        </row>
        <row r="101">
          <cell r="A101">
            <v>38018</v>
          </cell>
          <cell r="B101">
            <v>2.2000000000000002</v>
          </cell>
          <cell r="C101">
            <v>7.950096236789026</v>
          </cell>
        </row>
        <row r="102">
          <cell r="A102">
            <v>38047</v>
          </cell>
          <cell r="B102">
            <v>2.09</v>
          </cell>
          <cell r="C102">
            <v>7.5886280193213382</v>
          </cell>
        </row>
        <row r="103">
          <cell r="A103">
            <v>38078</v>
          </cell>
          <cell r="B103">
            <v>2.37</v>
          </cell>
          <cell r="C103">
            <v>7.2429678448106118</v>
          </cell>
        </row>
        <row r="104">
          <cell r="A104">
            <v>38108</v>
          </cell>
          <cell r="B104">
            <v>2.76</v>
          </cell>
          <cell r="C104">
            <v>6.9366385368989461</v>
          </cell>
        </row>
        <row r="105">
          <cell r="A105">
            <v>38139</v>
          </cell>
          <cell r="B105">
            <v>2.75</v>
          </cell>
          <cell r="C105">
            <v>6.6740825683082745</v>
          </cell>
        </row>
        <row r="106">
          <cell r="A106">
            <v>38169</v>
          </cell>
          <cell r="B106">
            <v>4.5</v>
          </cell>
          <cell r="C106">
            <v>6.4274030219578462</v>
          </cell>
        </row>
        <row r="107">
          <cell r="A107">
            <v>38200</v>
          </cell>
          <cell r="B107">
            <v>16.21</v>
          </cell>
          <cell r="C107">
            <v>6.3062407133635139</v>
          </cell>
        </row>
        <row r="108">
          <cell r="A108">
            <v>38231</v>
          </cell>
          <cell r="B108">
            <v>30.38</v>
          </cell>
          <cell r="C108">
            <v>6.9288205917080603</v>
          </cell>
        </row>
        <row r="109">
          <cell r="A109">
            <v>38261</v>
          </cell>
          <cell r="B109">
            <v>32.89</v>
          </cell>
          <cell r="C109">
            <v>8.4030317473397584</v>
          </cell>
        </row>
        <row r="110">
          <cell r="A110">
            <v>38292</v>
          </cell>
          <cell r="B110">
            <v>45.71</v>
          </cell>
          <cell r="C110">
            <v>9.942355682276137</v>
          </cell>
        </row>
        <row r="111">
          <cell r="A111">
            <v>38322</v>
          </cell>
          <cell r="B111">
            <v>15.32</v>
          </cell>
          <cell r="C111">
            <v>12.190816595300031</v>
          </cell>
        </row>
        <row r="112">
          <cell r="A112">
            <v>38353</v>
          </cell>
          <cell r="B112">
            <v>4.76</v>
          </cell>
          <cell r="C112">
            <v>12.387526406901028</v>
          </cell>
        </row>
        <row r="113">
          <cell r="A113">
            <v>38384</v>
          </cell>
          <cell r="B113">
            <v>2.71</v>
          </cell>
          <cell r="C113">
            <v>11.908037323509641</v>
          </cell>
        </row>
        <row r="114">
          <cell r="A114">
            <v>38412</v>
          </cell>
          <cell r="B114">
            <v>2.37</v>
          </cell>
          <cell r="C114">
            <v>11.329821234836501</v>
          </cell>
        </row>
        <row r="115">
          <cell r="A115">
            <v>38443</v>
          </cell>
          <cell r="B115">
            <v>2.15</v>
          </cell>
          <cell r="C115">
            <v>10.766580120737506</v>
          </cell>
        </row>
        <row r="116">
          <cell r="A116">
            <v>38473</v>
          </cell>
          <cell r="B116">
            <v>3.81</v>
          </cell>
          <cell r="C116">
            <v>10.224916167883428</v>
          </cell>
        </row>
        <row r="117">
          <cell r="A117">
            <v>38504</v>
          </cell>
          <cell r="B117">
            <v>8.36</v>
          </cell>
          <cell r="C117">
            <v>9.8216553845988113</v>
          </cell>
        </row>
        <row r="118">
          <cell r="A118">
            <v>38534</v>
          </cell>
          <cell r="B118">
            <v>17.64</v>
          </cell>
          <cell r="C118">
            <v>9.7297713630684122</v>
          </cell>
        </row>
        <row r="119">
          <cell r="A119">
            <v>38565</v>
          </cell>
          <cell r="B119">
            <v>21.95</v>
          </cell>
          <cell r="C119">
            <v>10.22703195270164</v>
          </cell>
        </row>
        <row r="120">
          <cell r="A120">
            <v>38596</v>
          </cell>
          <cell r="B120">
            <v>16.86</v>
          </cell>
          <cell r="C120">
            <v>10.963972725340586</v>
          </cell>
        </row>
        <row r="121">
          <cell r="A121">
            <v>38626</v>
          </cell>
          <cell r="B121">
            <v>11.87</v>
          </cell>
          <cell r="C121">
            <v>11.33461460355411</v>
          </cell>
        </row>
        <row r="122">
          <cell r="A122">
            <v>38657</v>
          </cell>
          <cell r="B122">
            <v>9.98</v>
          </cell>
          <cell r="C122">
            <v>11.368270528071227</v>
          </cell>
        </row>
        <row r="123">
          <cell r="A123">
            <v>38687</v>
          </cell>
          <cell r="B123">
            <v>6.41</v>
          </cell>
          <cell r="C123">
            <v>11.28099969772682</v>
          </cell>
        </row>
        <row r="124">
          <cell r="A124">
            <v>38718</v>
          </cell>
          <cell r="B124">
            <v>3.09</v>
          </cell>
          <cell r="C124">
            <v>10.974794113417126</v>
          </cell>
        </row>
        <row r="125">
          <cell r="A125">
            <v>38749</v>
          </cell>
          <cell r="B125">
            <v>2.1800000000000002</v>
          </cell>
          <cell r="C125">
            <v>10.479132413871699</v>
          </cell>
        </row>
        <row r="126">
          <cell r="A126">
            <v>38777</v>
          </cell>
          <cell r="B126">
            <v>2.2799999999999998</v>
          </cell>
          <cell r="C126">
            <v>9.9574241716726597</v>
          </cell>
        </row>
        <row r="127">
          <cell r="A127">
            <v>38808</v>
          </cell>
          <cell r="B127">
            <v>2.82</v>
          </cell>
          <cell r="C127">
            <v>9.4747983658083115</v>
          </cell>
        </row>
        <row r="128">
          <cell r="A128">
            <v>38838</v>
          </cell>
          <cell r="B128">
            <v>5.52</v>
          </cell>
          <cell r="C128">
            <v>9.0564578713474937</v>
          </cell>
        </row>
        <row r="129">
          <cell r="A129">
            <v>38869</v>
          </cell>
          <cell r="B129">
            <v>6.5</v>
          </cell>
          <cell r="C129">
            <v>8.8341455707764354</v>
          </cell>
        </row>
        <row r="130">
          <cell r="A130">
            <v>38899</v>
          </cell>
          <cell r="B130">
            <v>11.38</v>
          </cell>
          <cell r="C130">
            <v>8.6874142111549126</v>
          </cell>
        </row>
        <row r="131">
          <cell r="A131">
            <v>38930</v>
          </cell>
          <cell r="B131">
            <v>28.87</v>
          </cell>
          <cell r="C131">
            <v>8.8566781930767444</v>
          </cell>
        </row>
        <row r="132">
          <cell r="A132">
            <v>38961</v>
          </cell>
          <cell r="B132">
            <v>35.76</v>
          </cell>
          <cell r="C132">
            <v>10.114775355498406</v>
          </cell>
        </row>
        <row r="133">
          <cell r="A133">
            <v>38991</v>
          </cell>
          <cell r="B133">
            <v>44.6</v>
          </cell>
          <cell r="C133">
            <v>11.726910745424144</v>
          </cell>
        </row>
        <row r="134">
          <cell r="A134">
            <v>39022</v>
          </cell>
          <cell r="B134">
            <v>26.58</v>
          </cell>
          <cell r="C134">
            <v>13.793411284925236</v>
          </cell>
        </row>
        <row r="135">
          <cell r="A135">
            <v>39052</v>
          </cell>
          <cell r="B135">
            <v>5.78</v>
          </cell>
          <cell r="C135">
            <v>14.597214428385582</v>
          </cell>
        </row>
        <row r="136">
          <cell r="A136">
            <v>39083</v>
          </cell>
          <cell r="B136">
            <v>2.92</v>
          </cell>
          <cell r="C136">
            <v>14.042938003920263</v>
          </cell>
        </row>
        <row r="137">
          <cell r="A137">
            <v>39114</v>
          </cell>
          <cell r="B137">
            <v>2.34</v>
          </cell>
          <cell r="C137">
            <v>13.343716911313674</v>
          </cell>
        </row>
        <row r="138">
          <cell r="A138">
            <v>39142</v>
          </cell>
          <cell r="B138">
            <v>3.87</v>
          </cell>
          <cell r="C138">
            <v>12.651990412545938</v>
          </cell>
        </row>
        <row r="139">
          <cell r="A139">
            <v>39173</v>
          </cell>
          <cell r="B139">
            <v>10.7</v>
          </cell>
          <cell r="C139">
            <v>12.099928274884402</v>
          </cell>
        </row>
        <row r="140">
          <cell r="A140">
            <v>39203</v>
          </cell>
          <cell r="B140">
            <v>16.489999999999998</v>
          </cell>
          <cell r="C140">
            <v>12.011924603768861</v>
          </cell>
        </row>
        <row r="141">
          <cell r="A141">
            <v>39234</v>
          </cell>
          <cell r="B141">
            <v>18.850000000000001</v>
          </cell>
          <cell r="C141">
            <v>12.293429793335129</v>
          </cell>
        </row>
        <row r="142">
          <cell r="A142">
            <v>39264</v>
          </cell>
          <cell r="B142">
            <v>17.97</v>
          </cell>
          <cell r="C142">
            <v>12.705595372433045</v>
          </cell>
        </row>
        <row r="143">
          <cell r="A143">
            <v>39295</v>
          </cell>
          <cell r="B143">
            <v>14.82</v>
          </cell>
          <cell r="C143">
            <v>13.036531565218906</v>
          </cell>
        </row>
        <row r="144">
          <cell r="A144">
            <v>39326</v>
          </cell>
          <cell r="B144">
            <v>19.03</v>
          </cell>
          <cell r="C144">
            <v>13.148645715918791</v>
          </cell>
        </row>
        <row r="145">
          <cell r="A145">
            <v>39356</v>
          </cell>
          <cell r="B145">
            <v>20.99</v>
          </cell>
          <cell r="C145">
            <v>13.518365206135522</v>
          </cell>
        </row>
        <row r="146">
          <cell r="A146">
            <v>39387</v>
          </cell>
          <cell r="B146">
            <v>14.92</v>
          </cell>
          <cell r="C146">
            <v>13.988054477286903</v>
          </cell>
        </row>
        <row r="147">
          <cell r="A147">
            <v>39417</v>
          </cell>
          <cell r="B147">
            <v>10.16</v>
          </cell>
          <cell r="C147">
            <v>14.046639355348042</v>
          </cell>
        </row>
        <row r="148">
          <cell r="A148">
            <v>39448</v>
          </cell>
          <cell r="B148">
            <v>4.74</v>
          </cell>
          <cell r="C148">
            <v>13.802313601158239</v>
          </cell>
        </row>
        <row r="149">
          <cell r="A149">
            <v>39479</v>
          </cell>
          <cell r="B149">
            <v>5.15</v>
          </cell>
          <cell r="C149">
            <v>13.2326295109015</v>
          </cell>
        </row>
        <row r="150">
          <cell r="A150">
            <v>39508</v>
          </cell>
          <cell r="B150">
            <v>7.84</v>
          </cell>
          <cell r="C150">
            <v>12.724531287594409</v>
          </cell>
        </row>
        <row r="151">
          <cell r="A151">
            <v>39539</v>
          </cell>
          <cell r="B151">
            <v>5.24</v>
          </cell>
          <cell r="C151">
            <v>12.417475067144462</v>
          </cell>
        </row>
        <row r="152">
          <cell r="A152">
            <v>39569</v>
          </cell>
          <cell r="B152">
            <v>4.7699999999999996</v>
          </cell>
          <cell r="C152">
            <v>11.966277554685389</v>
          </cell>
        </row>
        <row r="153">
          <cell r="A153">
            <v>39600</v>
          </cell>
          <cell r="B153">
            <v>5.97</v>
          </cell>
          <cell r="C153">
            <v>11.513898061721035</v>
          </cell>
        </row>
        <row r="154">
          <cell r="A154">
            <v>39630</v>
          </cell>
          <cell r="B154">
            <v>9.61</v>
          </cell>
          <cell r="C154">
            <v>11.165392077182606</v>
          </cell>
        </row>
        <row r="155">
          <cell r="A155">
            <v>39661</v>
          </cell>
          <cell r="B155">
            <v>20.100000000000001</v>
          </cell>
          <cell r="C155">
            <v>11.067615487287387</v>
          </cell>
        </row>
        <row r="156">
          <cell r="A156">
            <v>39692</v>
          </cell>
          <cell r="B156">
            <v>38.950000000000003</v>
          </cell>
          <cell r="C156">
            <v>11.635418145685357</v>
          </cell>
        </row>
        <row r="157">
          <cell r="A157">
            <v>39722</v>
          </cell>
          <cell r="B157">
            <v>51.78</v>
          </cell>
          <cell r="C157">
            <v>13.352494314008384</v>
          </cell>
        </row>
        <row r="158">
          <cell r="A158">
            <v>39753</v>
          </cell>
          <cell r="B158">
            <v>46.64</v>
          </cell>
          <cell r="C158">
            <v>15.76816205417154</v>
          </cell>
        </row>
        <row r="159">
          <cell r="A159">
            <v>39783</v>
          </cell>
          <cell r="B159">
            <v>16.260000000000002</v>
          </cell>
          <cell r="C159">
            <v>17.708857961282384</v>
          </cell>
        </row>
        <row r="160">
          <cell r="A160">
            <v>39814</v>
          </cell>
          <cell r="B160">
            <v>6.19</v>
          </cell>
          <cell r="C160">
            <v>17.617778423990835</v>
          </cell>
        </row>
        <row r="161">
          <cell r="A161">
            <v>39845</v>
          </cell>
          <cell r="B161">
            <v>5.03</v>
          </cell>
          <cell r="C161">
            <v>16.899394152418648</v>
          </cell>
        </row>
        <row r="162">
          <cell r="A162">
            <v>39873</v>
          </cell>
          <cell r="B162">
            <v>4.9400000000000004</v>
          </cell>
          <cell r="C162">
            <v>16.153248597628416</v>
          </cell>
        </row>
        <row r="163">
          <cell r="A163">
            <v>39904</v>
          </cell>
          <cell r="B163">
            <v>4.22</v>
          </cell>
          <cell r="C163">
            <v>15.448350311461608</v>
          </cell>
        </row>
        <row r="164">
          <cell r="A164">
            <v>39934</v>
          </cell>
          <cell r="B164">
            <v>4.79</v>
          </cell>
          <cell r="C164">
            <v>14.742502686474163</v>
          </cell>
        </row>
        <row r="165">
          <cell r="A165">
            <v>39965</v>
          </cell>
          <cell r="B165">
            <v>4.8899999999999997</v>
          </cell>
          <cell r="C165">
            <v>14.116858652482982</v>
          </cell>
        </row>
        <row r="166">
          <cell r="A166">
            <v>39995</v>
          </cell>
          <cell r="B166">
            <v>6.62</v>
          </cell>
          <cell r="C166">
            <v>13.536830769018932</v>
          </cell>
        </row>
        <row r="167">
          <cell r="A167">
            <v>40026</v>
          </cell>
          <cell r="B167">
            <v>26.52</v>
          </cell>
          <cell r="C167">
            <v>13.102018135343934</v>
          </cell>
        </row>
        <row r="168">
          <cell r="A168">
            <v>40057</v>
          </cell>
          <cell r="B168">
            <v>31.47</v>
          </cell>
          <cell r="C168">
            <v>13.945512537333183</v>
          </cell>
        </row>
        <row r="169">
          <cell r="A169">
            <v>40087</v>
          </cell>
          <cell r="B169">
            <v>22.28</v>
          </cell>
          <cell r="C169">
            <v>15.047154141979153</v>
          </cell>
        </row>
        <row r="170">
          <cell r="A170">
            <v>40118</v>
          </cell>
          <cell r="B170">
            <v>21.53</v>
          </cell>
          <cell r="C170">
            <v>15.501832427672907</v>
          </cell>
        </row>
        <row r="171">
          <cell r="A171">
            <v>40148</v>
          </cell>
          <cell r="B171">
            <v>9.83</v>
          </cell>
          <cell r="C171">
            <v>15.880781039528207</v>
          </cell>
        </row>
        <row r="172">
          <cell r="A172">
            <v>40179</v>
          </cell>
          <cell r="B172">
            <v>7.02</v>
          </cell>
          <cell r="C172">
            <v>15.500410877607768</v>
          </cell>
        </row>
        <row r="173">
          <cell r="A173">
            <v>40210</v>
          </cell>
          <cell r="B173">
            <v>8.82</v>
          </cell>
          <cell r="C173">
            <v>14.967306929936406</v>
          </cell>
        </row>
        <row r="174">
          <cell r="A174">
            <v>40238</v>
          </cell>
          <cell r="B174">
            <v>9.5299999999999994</v>
          </cell>
          <cell r="C174">
            <v>14.580868862348215</v>
          </cell>
        </row>
        <row r="175">
          <cell r="A175">
            <v>40269</v>
          </cell>
          <cell r="B175">
            <v>11.12</v>
          </cell>
          <cell r="C175">
            <v>14.263356165316281</v>
          </cell>
        </row>
        <row r="176">
          <cell r="A176">
            <v>40299</v>
          </cell>
          <cell r="B176">
            <v>14.25</v>
          </cell>
          <cell r="C176">
            <v>14.065755411667428</v>
          </cell>
        </row>
        <row r="177">
          <cell r="A177">
            <v>40330</v>
          </cell>
          <cell r="B177">
            <v>18.96</v>
          </cell>
          <cell r="C177">
            <v>14.077337576587825</v>
          </cell>
        </row>
        <row r="178">
          <cell r="A178">
            <v>40360</v>
          </cell>
          <cell r="B178">
            <v>21.49</v>
          </cell>
          <cell r="C178">
            <v>14.384276314655422</v>
          </cell>
        </row>
        <row r="179">
          <cell r="A179">
            <v>40391</v>
          </cell>
          <cell r="B179">
            <v>22.63</v>
          </cell>
          <cell r="C179">
            <v>14.830963321026941</v>
          </cell>
        </row>
        <row r="180">
          <cell r="A180">
            <v>40422</v>
          </cell>
          <cell r="B180">
            <v>31.75</v>
          </cell>
          <cell r="C180">
            <v>15.321234052197823</v>
          </cell>
        </row>
        <row r="181">
          <cell r="A181">
            <v>40452</v>
          </cell>
          <cell r="B181">
            <v>25.42</v>
          </cell>
          <cell r="C181">
            <v>16.353995330931145</v>
          </cell>
        </row>
        <row r="182">
          <cell r="A182">
            <v>40483</v>
          </cell>
          <cell r="B182">
            <v>30.74</v>
          </cell>
          <cell r="C182">
            <v>16.923911452737141</v>
          </cell>
        </row>
        <row r="183">
          <cell r="A183">
            <v>40513</v>
          </cell>
          <cell r="B183">
            <v>18.079999999999998</v>
          </cell>
          <cell r="C183">
            <v>17.792432029419459</v>
          </cell>
        </row>
        <row r="184">
          <cell r="A184">
            <v>40544</v>
          </cell>
          <cell r="B184">
            <v>10.39</v>
          </cell>
          <cell r="C184">
            <v>17.810509410639877</v>
          </cell>
        </row>
        <row r="185">
          <cell r="A185">
            <v>40575</v>
          </cell>
          <cell r="B185">
            <v>10.4</v>
          </cell>
          <cell r="C185">
            <v>17.344034033722703</v>
          </cell>
        </row>
        <row r="186">
          <cell r="A186">
            <v>40603</v>
          </cell>
          <cell r="B186">
            <v>7.54</v>
          </cell>
          <cell r="C186">
            <v>16.907511321607824</v>
          </cell>
        </row>
        <row r="187">
          <cell r="A187">
            <v>40634</v>
          </cell>
          <cell r="B187">
            <v>4.53</v>
          </cell>
          <cell r="C187">
            <v>16.318641591416871</v>
          </cell>
        </row>
        <row r="188">
          <cell r="A188">
            <v>40664</v>
          </cell>
          <cell r="B188">
            <v>4.84</v>
          </cell>
          <cell r="C188">
            <v>15.577572383713582</v>
          </cell>
        </row>
        <row r="189">
          <cell r="A189">
            <v>40695</v>
          </cell>
          <cell r="B189">
            <v>5.67</v>
          </cell>
          <cell r="C189">
            <v>14.902576524576689</v>
          </cell>
        </row>
        <row r="190">
          <cell r="A190">
            <v>40725</v>
          </cell>
          <cell r="B190">
            <v>9.7100000000000009</v>
          </cell>
          <cell r="C190">
            <v>14.322189198601018</v>
          </cell>
        </row>
        <row r="191">
          <cell r="A191">
            <v>40756</v>
          </cell>
          <cell r="B191">
            <v>28.91</v>
          </cell>
          <cell r="C191">
            <v>14.032253214995114</v>
          </cell>
        </row>
        <row r="192">
          <cell r="A192">
            <v>40787</v>
          </cell>
          <cell r="B192">
            <v>38.74</v>
          </cell>
          <cell r="C192">
            <v>14.967512798287659</v>
          </cell>
        </row>
        <row r="193">
          <cell r="A193">
            <v>40817</v>
          </cell>
          <cell r="B193">
            <v>33.14</v>
          </cell>
          <cell r="C193">
            <v>16.46192232114025</v>
          </cell>
        </row>
        <row r="194">
          <cell r="A194">
            <v>40848</v>
          </cell>
          <cell r="B194">
            <v>24.65</v>
          </cell>
          <cell r="C194">
            <v>17.510356079656187</v>
          </cell>
        </row>
        <row r="195">
          <cell r="A195">
            <v>40878</v>
          </cell>
          <cell r="B195">
            <v>14.19</v>
          </cell>
          <cell r="C195">
            <v>17.959175413275172</v>
          </cell>
        </row>
        <row r="196">
          <cell r="A196">
            <v>40909</v>
          </cell>
          <cell r="B196">
            <v>5.28</v>
          </cell>
          <cell r="C196">
            <v>17.722233793195361</v>
          </cell>
        </row>
        <row r="197">
          <cell r="A197">
            <v>40940</v>
          </cell>
          <cell r="B197">
            <v>4.22</v>
          </cell>
          <cell r="C197">
            <v>16.940077828262499</v>
          </cell>
        </row>
        <row r="198">
          <cell r="A198">
            <v>40969</v>
          </cell>
          <cell r="B198">
            <v>4.68</v>
          </cell>
          <cell r="C198">
            <v>16.140455757728272</v>
          </cell>
        </row>
        <row r="199">
          <cell r="A199">
            <v>41000</v>
          </cell>
          <cell r="B199">
            <v>4.4800000000000004</v>
          </cell>
          <cell r="C199">
            <v>15.420017291392854</v>
          </cell>
        </row>
        <row r="200">
          <cell r="A200">
            <v>41030</v>
          </cell>
          <cell r="B200">
            <v>4.1399999999999997</v>
          </cell>
          <cell r="C200">
            <v>14.732295140920861</v>
          </cell>
        </row>
        <row r="201">
          <cell r="A201">
            <v>41061</v>
          </cell>
          <cell r="B201">
            <v>6.35</v>
          </cell>
          <cell r="C201">
            <v>14.066431843019194</v>
          </cell>
        </row>
        <row r="202">
          <cell r="A202">
            <v>41091</v>
          </cell>
          <cell r="B202">
            <v>7.39</v>
          </cell>
          <cell r="C202">
            <v>13.581353898469064</v>
          </cell>
        </row>
        <row r="203">
          <cell r="A203">
            <v>41122</v>
          </cell>
          <cell r="B203">
            <v>12.35</v>
          </cell>
          <cell r="C203">
            <v>13.192146906928178</v>
          </cell>
        </row>
        <row r="204">
          <cell r="A204">
            <v>41153</v>
          </cell>
          <cell r="B204">
            <v>24.08</v>
          </cell>
          <cell r="C204">
            <v>13.139207037966395</v>
          </cell>
        </row>
        <row r="205">
          <cell r="A205">
            <v>41183</v>
          </cell>
          <cell r="B205">
            <v>24.99</v>
          </cell>
          <cell r="C205">
            <v>13.826977949410779</v>
          </cell>
        </row>
        <row r="206">
          <cell r="A206">
            <v>41214</v>
          </cell>
          <cell r="C206">
            <v>14.528718844869642</v>
          </cell>
        </row>
        <row r="207">
          <cell r="A207">
            <v>41244</v>
          </cell>
        </row>
        <row r="208">
          <cell r="A208">
            <v>41275</v>
          </cell>
        </row>
        <row r="209">
          <cell r="A209">
            <v>41306</v>
          </cell>
        </row>
        <row r="210">
          <cell r="C210">
            <v>9.6581538697484284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3"/>
  <sheetViews>
    <sheetView topLeftCell="C1" zoomScaleNormal="100" workbookViewId="0">
      <selection activeCell="J17" sqref="J17"/>
    </sheetView>
  </sheetViews>
  <sheetFormatPr defaultRowHeight="15"/>
  <cols>
    <col min="1" max="1" width="10.7109375" customWidth="1"/>
    <col min="3" max="4" width="9.28515625" bestFit="1" customWidth="1"/>
    <col min="5" max="5" width="9.5703125" bestFit="1" customWidth="1"/>
    <col min="6" max="6" width="11.5703125" bestFit="1" customWidth="1"/>
    <col min="7" max="7" width="15.42578125" bestFit="1" customWidth="1"/>
    <col min="8" max="8" width="14.140625" bestFit="1" customWidth="1"/>
    <col min="9" max="9" width="10.28515625" bestFit="1" customWidth="1"/>
    <col min="10" max="10" width="13.28515625" customWidth="1"/>
  </cols>
  <sheetData>
    <row r="1" spans="1:11">
      <c r="A1" s="33" t="s">
        <v>13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3" spans="1:11" ht="45">
      <c r="A3" s="30" t="s">
        <v>5</v>
      </c>
      <c r="B3" s="30" t="s">
        <v>4</v>
      </c>
      <c r="C3" s="31" t="s">
        <v>3</v>
      </c>
      <c r="D3" s="30" t="s">
        <v>2</v>
      </c>
      <c r="E3" s="30" t="s">
        <v>1</v>
      </c>
      <c r="I3" s="30" t="s">
        <v>0</v>
      </c>
    </row>
    <row r="4" spans="1:11">
      <c r="A4" s="6">
        <v>35065</v>
      </c>
      <c r="B4" s="28">
        <v>1.68</v>
      </c>
      <c r="C4" s="29" t="s">
        <v>12</v>
      </c>
      <c r="D4" s="8" t="s">
        <v>12</v>
      </c>
      <c r="E4" s="8" t="s">
        <v>12</v>
      </c>
      <c r="F4" s="8" t="s">
        <v>12</v>
      </c>
      <c r="G4" s="8" t="s">
        <v>12</v>
      </c>
      <c r="H4" s="8" t="s">
        <v>12</v>
      </c>
      <c r="I4" s="8" t="s">
        <v>12</v>
      </c>
      <c r="J4" s="8" t="s">
        <v>12</v>
      </c>
    </row>
    <row r="5" spans="1:11">
      <c r="A5" s="6">
        <v>35096</v>
      </c>
      <c r="B5" s="28">
        <v>1.2</v>
      </c>
      <c r="C5" s="29" t="s">
        <v>12</v>
      </c>
      <c r="D5" s="8" t="s">
        <v>12</v>
      </c>
      <c r="E5" s="8" t="s">
        <v>12</v>
      </c>
      <c r="F5" s="8" t="s">
        <v>12</v>
      </c>
      <c r="G5" s="8" t="s">
        <v>12</v>
      </c>
      <c r="H5" s="8" t="s">
        <v>12</v>
      </c>
      <c r="I5" s="8" t="s">
        <v>12</v>
      </c>
      <c r="J5" s="8" t="s">
        <v>12</v>
      </c>
    </row>
    <row r="6" spans="1:11">
      <c r="A6" s="6">
        <v>35125</v>
      </c>
      <c r="B6" s="28">
        <v>1.27</v>
      </c>
      <c r="C6" s="29" t="s">
        <v>12</v>
      </c>
      <c r="D6" s="8" t="s">
        <v>12</v>
      </c>
      <c r="E6" s="8" t="s">
        <v>12</v>
      </c>
      <c r="F6" s="8" t="s">
        <v>12</v>
      </c>
      <c r="G6" s="8" t="s">
        <v>12</v>
      </c>
      <c r="H6" s="8" t="s">
        <v>12</v>
      </c>
      <c r="I6" s="8" t="s">
        <v>12</v>
      </c>
      <c r="J6" s="8" t="s">
        <v>12</v>
      </c>
    </row>
    <row r="7" spans="1:11">
      <c r="A7" s="6">
        <v>35156</v>
      </c>
      <c r="B7" s="28">
        <v>1.23</v>
      </c>
      <c r="C7" s="21">
        <f>SUM(B4:B6)/3</f>
        <v>1.3833333333333335</v>
      </c>
      <c r="D7" s="1">
        <f>ABS(B7-C7)</f>
        <v>0.15333333333333354</v>
      </c>
      <c r="E7" s="1">
        <f>D7^2</f>
        <v>2.3511111111111177E-2</v>
      </c>
      <c r="F7" s="4">
        <f>ABS((B7-C7)/B7)</f>
        <v>0.1246612466124663</v>
      </c>
      <c r="G7" s="1">
        <f>ABS((C7-B7)/B6)^2</f>
        <v>1.4576918042725014E-2</v>
      </c>
      <c r="H7" s="1">
        <f>ABS((B7-B6)/B6)^2</f>
        <v>9.9200198400396984E-4</v>
      </c>
      <c r="I7" s="1">
        <f>C7-B7</f>
        <v>0.15333333333333354</v>
      </c>
      <c r="J7" s="8" t="s">
        <v>12</v>
      </c>
    </row>
    <row r="8" spans="1:11">
      <c r="A8" s="6">
        <v>35186</v>
      </c>
      <c r="B8" s="28">
        <v>2.09</v>
      </c>
      <c r="C8" s="21">
        <f>SUM(B5:B7)/3</f>
        <v>1.2333333333333332</v>
      </c>
      <c r="D8" s="1">
        <f>ABS(B8-C8)</f>
        <v>0.85666666666666669</v>
      </c>
      <c r="E8" s="1">
        <f>D8^2</f>
        <v>0.73387777777777785</v>
      </c>
      <c r="F8" s="4">
        <f>ABS((B8-C8)/B8)</f>
        <v>0.40988835725677836</v>
      </c>
      <c r="G8" s="1">
        <f>ABS((C8-B8)/B7)^2</f>
        <v>0.48508016245474112</v>
      </c>
      <c r="H8" s="1">
        <f>ABS((B8-B7)/B7)^2</f>
        <v>0.48886244960010566</v>
      </c>
      <c r="I8" s="1">
        <f>C8-B8</f>
        <v>-0.85666666666666669</v>
      </c>
      <c r="J8" s="1">
        <f>ABS(I8-I7)^2</f>
        <v>1.0201000000000005</v>
      </c>
    </row>
    <row r="9" spans="1:11">
      <c r="A9" s="6">
        <v>35217</v>
      </c>
      <c r="B9" s="28">
        <v>2.19</v>
      </c>
      <c r="C9" s="21">
        <f>SUM(B6:B8)/3</f>
        <v>1.53</v>
      </c>
      <c r="D9" s="1">
        <f>ABS(B9-C9)</f>
        <v>0.65999999999999992</v>
      </c>
      <c r="E9" s="1">
        <f>D9^2</f>
        <v>0.43559999999999988</v>
      </c>
      <c r="F9" s="4">
        <f>ABS((B9-C9)/B9)</f>
        <v>0.30136986301369861</v>
      </c>
      <c r="G9" s="1">
        <f>ABS((C9-B9)/B8)^2</f>
        <v>9.9722991689750684E-2</v>
      </c>
      <c r="H9" s="1">
        <f>ABS((B9-B8)/B8)^2</f>
        <v>2.2893248780934549E-3</v>
      </c>
      <c r="I9" s="1">
        <f>C9-B9</f>
        <v>-0.65999999999999992</v>
      </c>
      <c r="J9" s="1">
        <f>ABS(I9-I8)^2</f>
        <v>3.8677777777777818E-2</v>
      </c>
    </row>
    <row r="10" spans="1:11">
      <c r="A10" s="6">
        <v>35247</v>
      </c>
      <c r="B10" s="28">
        <v>4.6100000000000003</v>
      </c>
      <c r="C10" s="21">
        <f>SUM(B7:B9)/3</f>
        <v>1.8366666666666667</v>
      </c>
      <c r="D10" s="1">
        <f>ABS(B10-C10)</f>
        <v>2.7733333333333334</v>
      </c>
      <c r="E10" s="1">
        <f>D10^2</f>
        <v>7.6913777777777783</v>
      </c>
      <c r="F10" s="4">
        <f>ABS((B10-C10)/B10)</f>
        <v>0.60159074475777297</v>
      </c>
      <c r="G10" s="1">
        <f>ABS((C10-B10)/B9)^2</f>
        <v>1.6036733549712849</v>
      </c>
      <c r="H10" s="1">
        <f>ABS((B10-B9)/B9)^2</f>
        <v>1.221075457142262</v>
      </c>
      <c r="I10" s="1">
        <f>C10-B10</f>
        <v>-2.7733333333333334</v>
      </c>
      <c r="J10" s="1">
        <f>ABS(I10-I9)^2</f>
        <v>4.4661777777777774</v>
      </c>
    </row>
    <row r="11" spans="1:11">
      <c r="A11" s="6">
        <v>35278</v>
      </c>
      <c r="B11" s="28">
        <v>13.66</v>
      </c>
      <c r="C11" s="21">
        <f>SUM(B8:B10)/3</f>
        <v>2.9633333333333334</v>
      </c>
      <c r="D11" s="1">
        <f>ABS(B11-C11)</f>
        <v>10.696666666666667</v>
      </c>
      <c r="E11" s="1">
        <f>D11^2</f>
        <v>114.41867777777779</v>
      </c>
      <c r="F11" s="4">
        <f>ABS((B11-C11)/B11)</f>
        <v>0.78306490971205467</v>
      </c>
      <c r="G11" s="1">
        <f>ABS((C11-B11)/B10)^2</f>
        <v>5.3838763123539684</v>
      </c>
      <c r="H11" s="1">
        <f>ABS((B11-B10)/B10)^2</f>
        <v>3.853854442619788</v>
      </c>
      <c r="I11" s="1">
        <f>C11-B11</f>
        <v>-10.696666666666667</v>
      </c>
      <c r="J11" s="1">
        <f>ABS(I11-I10)^2</f>
        <v>62.779211111111117</v>
      </c>
    </row>
    <row r="12" spans="1:11">
      <c r="A12" s="6">
        <v>35309</v>
      </c>
      <c r="B12" s="28">
        <v>15.38</v>
      </c>
      <c r="C12" s="21">
        <f>SUM(B9:B11)/3</f>
        <v>6.82</v>
      </c>
      <c r="D12" s="1">
        <f>ABS(B12-C12)</f>
        <v>8.56</v>
      </c>
      <c r="E12" s="1">
        <f>D12^2</f>
        <v>73.273600000000002</v>
      </c>
      <c r="F12" s="4">
        <f>ABS((B12-C12)/B12)</f>
        <v>0.55656697009102729</v>
      </c>
      <c r="G12" s="1">
        <f>ABS((C12-B12)/B11)^2</f>
        <v>0.39268664427242661</v>
      </c>
      <c r="H12" s="1">
        <f>ABS((B12-B11)/B11)^2</f>
        <v>1.5854607504142665E-2</v>
      </c>
      <c r="I12" s="1">
        <f>C12-B12</f>
        <v>-8.56</v>
      </c>
      <c r="J12" s="1">
        <f>ABS(I12-I11)^2</f>
        <v>4.5653444444444444</v>
      </c>
    </row>
    <row r="13" spans="1:11">
      <c r="A13" s="6">
        <v>35339</v>
      </c>
      <c r="B13" s="28">
        <v>13.01</v>
      </c>
      <c r="C13" s="21">
        <f>SUM(B10:B12)/3</f>
        <v>11.216666666666667</v>
      </c>
      <c r="D13" s="1">
        <f>ABS(B13-C13)</f>
        <v>1.793333333333333</v>
      </c>
      <c r="E13" s="1">
        <f>D13^2</f>
        <v>3.2160444444444432</v>
      </c>
      <c r="F13" s="4">
        <f>ABS((B13-C13)/B13)</f>
        <v>0.13784268511401485</v>
      </c>
      <c r="G13" s="1">
        <f>ABS((C13-B13)/B12)^2</f>
        <v>1.3595944120615168E-2</v>
      </c>
      <c r="H13" s="1">
        <f>ABS((B13-B12)/B12)^2</f>
        <v>2.3745647751542642E-2</v>
      </c>
      <c r="I13" s="1">
        <f>C13-B13</f>
        <v>-1.793333333333333</v>
      </c>
      <c r="J13" s="1">
        <f>ABS(I13-I12)^2</f>
        <v>45.787777777777791</v>
      </c>
    </row>
    <row r="14" spans="1:11">
      <c r="A14" s="6">
        <v>35370</v>
      </c>
      <c r="B14" s="28">
        <v>18.23</v>
      </c>
      <c r="C14" s="21">
        <f>SUM(B11:B13)/3</f>
        <v>14.016666666666666</v>
      </c>
      <c r="D14" s="1">
        <f>ABS(B14-C14)</f>
        <v>4.2133333333333347</v>
      </c>
      <c r="E14" s="1">
        <f>D14^2</f>
        <v>17.752177777777788</v>
      </c>
      <c r="F14" s="4">
        <f>ABS((B14-C14)/B14)</f>
        <v>0.23112086304626081</v>
      </c>
      <c r="G14" s="1">
        <f>ABS((C14-B14)/B13)^2</f>
        <v>0.10488105452955415</v>
      </c>
      <c r="H14" s="1">
        <f>ABS((B14-B13)/B13)^2</f>
        <v>0.16098537103546556</v>
      </c>
      <c r="I14" s="1">
        <f>C14-B14</f>
        <v>-4.2133333333333347</v>
      </c>
      <c r="J14" s="1">
        <f>ABS(I14-I13)^2</f>
        <v>5.8564000000000078</v>
      </c>
    </row>
    <row r="15" spans="1:11">
      <c r="A15" s="6">
        <v>35400</v>
      </c>
      <c r="B15" s="28">
        <v>4.32</v>
      </c>
      <c r="C15" s="21">
        <f>SUM(B12:B14)/3</f>
        <v>15.540000000000001</v>
      </c>
      <c r="D15" s="1">
        <f>ABS(B15-C15)</f>
        <v>11.22</v>
      </c>
      <c r="E15" s="1">
        <f>D15^2</f>
        <v>125.88840000000002</v>
      </c>
      <c r="F15" s="4">
        <f>ABS((B15-C15)/B15)</f>
        <v>2.5972222222222223</v>
      </c>
      <c r="G15" s="1">
        <f>ABS((C15-B15)/B14)^2</f>
        <v>0.37880209873894527</v>
      </c>
      <c r="H15" s="1">
        <f>ABS((B15-B14)/B14)^2</f>
        <v>0.58221169195105271</v>
      </c>
      <c r="I15" s="1">
        <f>C15-B15</f>
        <v>11.22</v>
      </c>
      <c r="J15" s="1">
        <f>ABS(I15-I14)^2</f>
        <v>238.18777777777785</v>
      </c>
    </row>
    <row r="16" spans="1:11">
      <c r="A16" s="6">
        <v>35431</v>
      </c>
      <c r="B16" s="28">
        <v>1.81</v>
      </c>
      <c r="C16" s="21">
        <f>SUM(B13:B15)/3</f>
        <v>11.853333333333333</v>
      </c>
      <c r="D16" s="1">
        <f>ABS(B16-C16)</f>
        <v>10.043333333333333</v>
      </c>
      <c r="E16" s="1">
        <f>D16^2</f>
        <v>100.86854444444444</v>
      </c>
      <c r="F16" s="4">
        <f>ABS((B16-C16)/B16)</f>
        <v>5.5488029465930016</v>
      </c>
      <c r="G16" s="1">
        <f>ABS((C16-B16)/B15)^2</f>
        <v>5.404907431222373</v>
      </c>
      <c r="H16" s="1">
        <f>ABS((B16-B15)/B15)^2</f>
        <v>0.33758251886145402</v>
      </c>
      <c r="I16" s="1">
        <f>C16-B16</f>
        <v>10.043333333333333</v>
      </c>
      <c r="J16" s="1">
        <f>ABS(I16-I15)^2</f>
        <v>1.3845444444444468</v>
      </c>
    </row>
    <row r="17" spans="1:10">
      <c r="A17" s="6">
        <v>35462</v>
      </c>
      <c r="B17" s="28">
        <v>1.28</v>
      </c>
      <c r="C17" s="21">
        <f>SUM(B14:B16)/3</f>
        <v>8.1199999999999992</v>
      </c>
      <c r="D17" s="1">
        <f>ABS(B17-C17)</f>
        <v>6.839999999999999</v>
      </c>
      <c r="E17" s="1">
        <f>D17^2</f>
        <v>46.785599999999988</v>
      </c>
      <c r="F17" s="4">
        <f>ABS((B17-C17)/B17)</f>
        <v>5.3437499999999991</v>
      </c>
      <c r="G17" s="1">
        <f>ABS((C17-B17)/B16)^2</f>
        <v>14.280882756936595</v>
      </c>
      <c r="H17" s="1">
        <f>ABS((B17-B16)/B16)^2</f>
        <v>8.5742193461738059E-2</v>
      </c>
      <c r="I17" s="1">
        <f>C17-B17</f>
        <v>6.839999999999999</v>
      </c>
      <c r="J17" s="1">
        <f>ABS(I17-I16)^2</f>
        <v>10.261344444444449</v>
      </c>
    </row>
    <row r="18" spans="1:10">
      <c r="A18" s="6">
        <v>35490</v>
      </c>
      <c r="B18" s="28">
        <v>1.67</v>
      </c>
      <c r="C18" s="21">
        <f>SUM(B15:B17)/3</f>
        <v>2.4700000000000002</v>
      </c>
      <c r="D18" s="1">
        <f>ABS(B18-C18)</f>
        <v>0.80000000000000027</v>
      </c>
      <c r="E18" s="1">
        <f>D18^2</f>
        <v>0.64000000000000046</v>
      </c>
      <c r="F18" s="4">
        <f>ABS((B18-C18)/B18)</f>
        <v>0.47904191616766484</v>
      </c>
      <c r="G18" s="1">
        <f>ABS((C18-B18)/B17)^2</f>
        <v>0.39062500000000028</v>
      </c>
      <c r="H18" s="1">
        <f>ABS((B18-B17)/B17)^2</f>
        <v>9.2834472656249972E-2</v>
      </c>
      <c r="I18" s="1">
        <f>C18-B18</f>
        <v>0.80000000000000027</v>
      </c>
      <c r="J18" s="1">
        <f>ABS(I18-I17)^2</f>
        <v>36.481599999999993</v>
      </c>
    </row>
    <row r="19" spans="1:10">
      <c r="A19" s="6">
        <v>35521</v>
      </c>
      <c r="B19" s="28">
        <v>3.4</v>
      </c>
      <c r="C19" s="21">
        <f>SUM(B16:B18)/3</f>
        <v>1.5866666666666667</v>
      </c>
      <c r="D19" s="1">
        <f>ABS(B19-C19)</f>
        <v>1.8133333333333332</v>
      </c>
      <c r="E19" s="1">
        <f>D19^2</f>
        <v>3.2881777777777774</v>
      </c>
      <c r="F19" s="4">
        <f>ABS((B19-C19)/B19)</f>
        <v>0.53333333333333333</v>
      </c>
      <c r="G19" s="1">
        <f>ABS((C19-B19)/B18)^2</f>
        <v>1.179023191142665</v>
      </c>
      <c r="H19" s="1">
        <f>ABS((B19-B18)/B18)^2</f>
        <v>1.0731471189357813</v>
      </c>
      <c r="I19" s="1">
        <f>C19-B19</f>
        <v>-1.8133333333333332</v>
      </c>
      <c r="J19" s="1">
        <f>ABS(I19-I18)^2</f>
        <v>6.8295111111111106</v>
      </c>
    </row>
    <row r="20" spans="1:10">
      <c r="A20" s="6">
        <v>35551</v>
      </c>
      <c r="B20" s="28">
        <v>2.65</v>
      </c>
      <c r="C20" s="21">
        <f>SUM(B17:B19)/3</f>
        <v>2.1166666666666667</v>
      </c>
      <c r="D20" s="1">
        <f>ABS(B20-C20)</f>
        <v>0.53333333333333321</v>
      </c>
      <c r="E20" s="1">
        <f>D20^2</f>
        <v>0.28444444444444433</v>
      </c>
      <c r="F20" s="4">
        <f>ABS((B20-C20)/B20)</f>
        <v>0.20125786163522008</v>
      </c>
      <c r="G20" s="1">
        <f>ABS((C20-B20)/B19)^2</f>
        <v>2.4605920799692416E-2</v>
      </c>
      <c r="H20" s="1">
        <f>ABS((B20-B19)/B19)^2</f>
        <v>4.8659169550173006E-2</v>
      </c>
      <c r="I20" s="1">
        <f>C20-B20</f>
        <v>-0.53333333333333321</v>
      </c>
      <c r="J20" s="1">
        <f>ABS(I20-I19)^2</f>
        <v>1.6384000000000001</v>
      </c>
    </row>
    <row r="21" spans="1:10">
      <c r="A21" s="6">
        <v>35582</v>
      </c>
      <c r="B21" s="28">
        <v>3.42</v>
      </c>
      <c r="C21" s="21">
        <f>SUM(B18:B20)/3</f>
        <v>2.5733333333333337</v>
      </c>
      <c r="D21" s="1">
        <f>ABS(B21-C21)</f>
        <v>0.84666666666666623</v>
      </c>
      <c r="E21" s="1">
        <f>D21^2</f>
        <v>0.71684444444444373</v>
      </c>
      <c r="F21" s="4">
        <f>ABS((B21-C21)/B21)</f>
        <v>0.2475633528265106</v>
      </c>
      <c r="G21" s="1">
        <f>ABS((C21-B21)/B20)^2</f>
        <v>0.1020782405759265</v>
      </c>
      <c r="H21" s="1">
        <f>ABS((B21-B20)/B20)^2</f>
        <v>8.4428622285510846E-2</v>
      </c>
      <c r="I21" s="1">
        <f>C21-B21</f>
        <v>-0.84666666666666623</v>
      </c>
      <c r="J21" s="1">
        <f>ABS(I21-I20)^2</f>
        <v>9.8177777777777586E-2</v>
      </c>
    </row>
    <row r="22" spans="1:10">
      <c r="A22" s="6">
        <v>35612</v>
      </c>
      <c r="B22" s="28">
        <v>7.01</v>
      </c>
      <c r="C22" s="21">
        <f>SUM(B19:B21)/3</f>
        <v>3.1566666666666663</v>
      </c>
      <c r="D22" s="1">
        <f>ABS(B22-C22)</f>
        <v>3.8533333333333335</v>
      </c>
      <c r="E22" s="1">
        <f>D22^2</f>
        <v>14.84817777777778</v>
      </c>
      <c r="F22" s="4">
        <f>ABS((B22-C22)/B22)</f>
        <v>0.54969091773656686</v>
      </c>
      <c r="G22" s="1">
        <f>ABS((C22-B22)/B21)^2</f>
        <v>1.2694656285504753</v>
      </c>
      <c r="H22" s="1">
        <f>ABS((B22-B21)/B21)^2</f>
        <v>1.1018860504086729</v>
      </c>
      <c r="I22" s="1">
        <f>C22-B22</f>
        <v>-3.8533333333333335</v>
      </c>
      <c r="J22" s="1">
        <f>ABS(I22-I21)^2</f>
        <v>9.0400444444444474</v>
      </c>
    </row>
    <row r="23" spans="1:10">
      <c r="A23" s="6">
        <v>35643</v>
      </c>
      <c r="B23" s="28">
        <v>9.5500000000000007</v>
      </c>
      <c r="C23" s="21">
        <f>SUM(B20:B22)/3</f>
        <v>4.3600000000000003</v>
      </c>
      <c r="D23" s="1">
        <f>ABS(B23-C23)</f>
        <v>5.19</v>
      </c>
      <c r="E23" s="1">
        <f>D23^2</f>
        <v>26.936100000000003</v>
      </c>
      <c r="F23" s="4">
        <f>ABS((B23-C23)/B23)</f>
        <v>0.543455497382199</v>
      </c>
      <c r="G23" s="1">
        <f>ABS((C23-B23)/B22)^2</f>
        <v>0.54814906766571514</v>
      </c>
      <c r="H23" s="1">
        <f>ABS((B23-B22)/B22)^2</f>
        <v>0.13128992411492862</v>
      </c>
      <c r="I23" s="1">
        <f>C23-B23</f>
        <v>-5.19</v>
      </c>
      <c r="J23" s="1">
        <f>ABS(I23-I22)^2</f>
        <v>1.7866777777777785</v>
      </c>
    </row>
    <row r="24" spans="1:10">
      <c r="A24" s="6">
        <v>35674</v>
      </c>
      <c r="B24" s="28">
        <v>17.04</v>
      </c>
      <c r="C24" s="21">
        <f>SUM(B21:B23)/3</f>
        <v>6.66</v>
      </c>
      <c r="D24" s="1">
        <f>ABS(B24-C24)</f>
        <v>10.379999999999999</v>
      </c>
      <c r="E24" s="1">
        <f>D24^2</f>
        <v>107.74439999999998</v>
      </c>
      <c r="F24" s="4">
        <f>ABS((B24-C24)/B24)</f>
        <v>0.60915492957746475</v>
      </c>
      <c r="G24" s="1">
        <f>ABS((C24-B24)/B23)^2</f>
        <v>1.1813755105397328</v>
      </c>
      <c r="H24" s="1">
        <f>ABS((B24-B23)/B23)^2</f>
        <v>0.61511581371124657</v>
      </c>
      <c r="I24" s="1">
        <f>C24-B24</f>
        <v>-10.379999999999999</v>
      </c>
      <c r="J24" s="1">
        <f>ABS(I24-I23)^2</f>
        <v>26.936099999999985</v>
      </c>
    </row>
    <row r="25" spans="1:10">
      <c r="A25" s="6">
        <v>35704</v>
      </c>
      <c r="B25" s="28">
        <v>8.41</v>
      </c>
      <c r="C25" s="21">
        <f>SUM(B22:B24)/3</f>
        <v>11.200000000000001</v>
      </c>
      <c r="D25" s="1">
        <f>ABS(B25-C25)</f>
        <v>2.7900000000000009</v>
      </c>
      <c r="E25" s="1">
        <f>D25^2</f>
        <v>7.7841000000000049</v>
      </c>
      <c r="F25" s="4">
        <f>ABS((B25-C25)/B25)</f>
        <v>0.33174791914387647</v>
      </c>
      <c r="G25" s="1">
        <f>ABS((C25-B25)/B24)^2</f>
        <v>2.6808296964887939E-2</v>
      </c>
      <c r="H25" s="1">
        <f>ABS((B25-B24)/B24)^2</f>
        <v>0.25649707123807008</v>
      </c>
      <c r="I25" s="1">
        <f>C25-B25</f>
        <v>2.7900000000000009</v>
      </c>
      <c r="J25" s="1">
        <f>ABS(I25-I24)^2</f>
        <v>173.44890000000001</v>
      </c>
    </row>
    <row r="26" spans="1:10">
      <c r="A26" s="6">
        <v>35735</v>
      </c>
      <c r="B26" s="28">
        <v>11.15</v>
      </c>
      <c r="C26" s="21">
        <f>SUM(B23:B25)/3</f>
        <v>11.666666666666666</v>
      </c>
      <c r="D26" s="1">
        <f>ABS(B26-C26)</f>
        <v>0.51666666666666572</v>
      </c>
      <c r="E26" s="1">
        <f>D26^2</f>
        <v>0.26694444444444348</v>
      </c>
      <c r="F26" s="4">
        <f>ABS((B26-C26)/B26)</f>
        <v>4.6337817638265985E-2</v>
      </c>
      <c r="G26" s="1">
        <f>ABS((C26-B26)/B25)^2</f>
        <v>3.7742346315600655E-3</v>
      </c>
      <c r="H26" s="1">
        <f>ABS((B26-B25)/B25)^2</f>
        <v>0.10614734454905479</v>
      </c>
      <c r="I26" s="1">
        <f>C26-B26</f>
        <v>0.51666666666666572</v>
      </c>
      <c r="J26" s="1">
        <f>ABS(I26-I25)^2</f>
        <v>5.1680444444444529</v>
      </c>
    </row>
    <row r="27" spans="1:10">
      <c r="A27" s="6">
        <v>35765</v>
      </c>
      <c r="B27" s="28">
        <v>3.74</v>
      </c>
      <c r="C27" s="21">
        <f>SUM(B24:B26)/3</f>
        <v>12.200000000000001</v>
      </c>
      <c r="D27" s="1">
        <f>ABS(B27-C27)</f>
        <v>8.4600000000000009</v>
      </c>
      <c r="E27" s="1">
        <f>D27^2</f>
        <v>71.571600000000018</v>
      </c>
      <c r="F27" s="4">
        <f>ABS((B27-C27)/B27)</f>
        <v>2.2620320855614975</v>
      </c>
      <c r="G27" s="1">
        <f>ABS((C27-B27)/B26)^2</f>
        <v>0.57569305636550105</v>
      </c>
      <c r="H27" s="1">
        <f>ABS((B27-B26)/B26)^2</f>
        <v>0.44165858955539022</v>
      </c>
      <c r="I27" s="1">
        <f>C27-B27</f>
        <v>8.4600000000000009</v>
      </c>
      <c r="J27" s="1">
        <f>ABS(I27-I26)^2</f>
        <v>63.096544444444476</v>
      </c>
    </row>
    <row r="28" spans="1:10">
      <c r="A28" s="6">
        <v>35796</v>
      </c>
      <c r="B28" s="28">
        <v>2.34</v>
      </c>
      <c r="C28" s="21">
        <f>SUM(B25:B27)/3</f>
        <v>7.7666666666666684</v>
      </c>
      <c r="D28" s="1">
        <f>ABS(B28-C28)</f>
        <v>5.4266666666666685</v>
      </c>
      <c r="E28" s="1">
        <f>D28^2</f>
        <v>29.44871111111113</v>
      </c>
      <c r="F28" s="4">
        <f>ABS((B28-C28)/B28)</f>
        <v>2.31908831908832</v>
      </c>
      <c r="G28" s="1">
        <f>ABS((C28-B28)/B27)^2</f>
        <v>2.1053440984236844</v>
      </c>
      <c r="H28" s="1">
        <f>ABS((B28-B27)/B27)^2</f>
        <v>0.14012410992593444</v>
      </c>
      <c r="I28" s="1">
        <f>C28-B28</f>
        <v>5.4266666666666685</v>
      </c>
      <c r="J28" s="1">
        <f>ABS(I28-I27)^2</f>
        <v>9.2011111111111052</v>
      </c>
    </row>
    <row r="29" spans="1:10">
      <c r="A29" s="6">
        <v>35827</v>
      </c>
      <c r="B29" s="28">
        <v>1.74</v>
      </c>
      <c r="C29" s="21">
        <f>SUM(B26:B28)/3</f>
        <v>5.7433333333333332</v>
      </c>
      <c r="D29" s="1">
        <f>ABS(B29-C29)</f>
        <v>4.003333333333333</v>
      </c>
      <c r="E29" s="1">
        <f>D29^2</f>
        <v>16.026677777777774</v>
      </c>
      <c r="F29" s="4">
        <f>ABS((B29-C29)/B29)</f>
        <v>2.3007662835249039</v>
      </c>
      <c r="G29" s="1">
        <f>ABS((C29-B29)/B28)^2</f>
        <v>2.9269263236499699</v>
      </c>
      <c r="H29" s="1">
        <f>ABS((B29-B28)/B28)^2</f>
        <v>6.5746219592373423E-2</v>
      </c>
      <c r="I29" s="1">
        <f>C29-B29</f>
        <v>4.003333333333333</v>
      </c>
      <c r="J29" s="1">
        <f>ABS(I29-I28)^2</f>
        <v>2.0258777777777843</v>
      </c>
    </row>
    <row r="30" spans="1:10">
      <c r="A30" s="6">
        <v>35855</v>
      </c>
      <c r="B30" s="28">
        <v>1.21</v>
      </c>
      <c r="C30" s="21">
        <f>SUM(B27:B29)/3</f>
        <v>2.6066666666666669</v>
      </c>
      <c r="D30" s="1">
        <f>ABS(B30-C30)</f>
        <v>1.3966666666666669</v>
      </c>
      <c r="E30" s="1">
        <f>D30^2</f>
        <v>1.9506777777777786</v>
      </c>
      <c r="F30" s="4">
        <f>ABS((B30-C30)/B30)</f>
        <v>1.1542699724517909</v>
      </c>
      <c r="G30" s="1">
        <f>ABS((C30-B30)/B29)^2</f>
        <v>0.64429838082236035</v>
      </c>
      <c r="H30" s="1">
        <f>ABS((B30-B29)/B29)^2</f>
        <v>9.2779759545514609E-2</v>
      </c>
      <c r="I30" s="1">
        <f>C30-B30</f>
        <v>1.3966666666666669</v>
      </c>
      <c r="J30" s="1">
        <f>ABS(I30-I29)^2</f>
        <v>6.7947111111111074</v>
      </c>
    </row>
    <row r="31" spans="1:10">
      <c r="A31" s="6">
        <v>35886</v>
      </c>
      <c r="B31" s="28">
        <v>1.1499999999999999</v>
      </c>
      <c r="C31" s="21">
        <f>SUM(B28:B30)/3</f>
        <v>1.7633333333333334</v>
      </c>
      <c r="D31" s="1">
        <f>ABS(B31-C31)</f>
        <v>0.61333333333333351</v>
      </c>
      <c r="E31" s="1">
        <f>D31^2</f>
        <v>0.376177777777778</v>
      </c>
      <c r="F31" s="4">
        <f>ABS((B31-C31)/B31)</f>
        <v>0.53333333333333355</v>
      </c>
      <c r="G31" s="1">
        <f>ABS((C31-B31)/B30)^2</f>
        <v>0.25693448383155382</v>
      </c>
      <c r="H31" s="1">
        <f>ABS((B31-B30)/B30)^2</f>
        <v>2.4588484393142586E-3</v>
      </c>
      <c r="I31" s="1">
        <f>C31-B31</f>
        <v>0.61333333333333351</v>
      </c>
      <c r="J31" s="1">
        <f>ABS(I31-I30)^2</f>
        <v>0.61361111111111122</v>
      </c>
    </row>
    <row r="32" spans="1:10">
      <c r="A32" s="6">
        <v>35916</v>
      </c>
      <c r="B32" s="28">
        <v>1.72</v>
      </c>
      <c r="C32" s="21">
        <f>SUM(B29:B31)/3</f>
        <v>1.3666666666666665</v>
      </c>
      <c r="D32" s="1">
        <f>ABS(B32-C32)</f>
        <v>0.3533333333333335</v>
      </c>
      <c r="E32" s="1">
        <f>D32^2</f>
        <v>0.12484444444444456</v>
      </c>
      <c r="F32" s="4">
        <f>ABS((B32-C32)/B32)</f>
        <v>0.20542635658914737</v>
      </c>
      <c r="G32" s="1">
        <f>ABS((C32-B32)/B31)^2</f>
        <v>9.4400336063852244E-2</v>
      </c>
      <c r="H32" s="1">
        <f>ABS((B32-B31)/B31)^2</f>
        <v>0.24567107750472597</v>
      </c>
      <c r="I32" s="1">
        <f>C32-B32</f>
        <v>-0.3533333333333335</v>
      </c>
      <c r="J32" s="1">
        <f>ABS(I32-I31)^2</f>
        <v>0.93444444444444508</v>
      </c>
    </row>
    <row r="33" spans="1:10">
      <c r="A33" s="6">
        <v>35947</v>
      </c>
      <c r="B33" s="28">
        <v>2.4</v>
      </c>
      <c r="C33" s="21">
        <f>SUM(B30:B32)/3</f>
        <v>1.36</v>
      </c>
      <c r="D33" s="1">
        <f>ABS(B33-C33)</f>
        <v>1.0399999999999998</v>
      </c>
      <c r="E33" s="1">
        <f>D33^2</f>
        <v>1.0815999999999997</v>
      </c>
      <c r="F33" s="4">
        <f>ABS((B33-C33)/B33)</f>
        <v>0.43333333333333329</v>
      </c>
      <c r="G33" s="1">
        <f>ABS((C33-B33)/B32)^2</f>
        <v>0.36560302866414263</v>
      </c>
      <c r="H33" s="1">
        <f>ABS((B33-B32)/B32)^2</f>
        <v>0.15630070308274741</v>
      </c>
      <c r="I33" s="1">
        <f>C33-B33</f>
        <v>-1.0399999999999998</v>
      </c>
      <c r="J33" s="1">
        <f>ABS(I33-I32)^2</f>
        <v>0.4715111111111106</v>
      </c>
    </row>
    <row r="34" spans="1:10">
      <c r="A34" s="6">
        <v>35977</v>
      </c>
      <c r="B34" s="28">
        <v>5.07</v>
      </c>
      <c r="C34" s="21">
        <f>SUM(B31:B33)/3</f>
        <v>1.7566666666666666</v>
      </c>
      <c r="D34" s="1">
        <f>ABS(B34-C34)</f>
        <v>3.3133333333333335</v>
      </c>
      <c r="E34" s="1">
        <f>D34^2</f>
        <v>10.978177777777779</v>
      </c>
      <c r="F34" s="4">
        <f>ABS((B34-C34)/B34)</f>
        <v>0.65351742274819202</v>
      </c>
      <c r="G34" s="1">
        <f>ABS((C34-B34)/B33)^2</f>
        <v>1.9059336419753092</v>
      </c>
      <c r="H34" s="1">
        <f>ABS((B34-B33)/B33)^2</f>
        <v>1.2376562500000006</v>
      </c>
      <c r="I34" s="1">
        <f>C34-B34</f>
        <v>-3.3133333333333335</v>
      </c>
      <c r="J34" s="1">
        <f>ABS(I34-I33)^2</f>
        <v>5.1680444444444449</v>
      </c>
    </row>
    <row r="35" spans="1:10">
      <c r="A35" s="6">
        <v>36008</v>
      </c>
      <c r="B35" s="28">
        <v>8.89</v>
      </c>
      <c r="C35" s="21">
        <f>SUM(B32:B34)/3</f>
        <v>3.0633333333333339</v>
      </c>
      <c r="D35" s="1">
        <f>ABS(B35-C35)</f>
        <v>5.8266666666666662</v>
      </c>
      <c r="E35" s="1">
        <f>D35^2</f>
        <v>33.950044444444437</v>
      </c>
      <c r="F35" s="4">
        <f>ABS((B35-C35)/B35)</f>
        <v>0.65541807274090724</v>
      </c>
      <c r="G35" s="1">
        <f>ABS((C35-B35)/B34)^2</f>
        <v>1.3207615841510545</v>
      </c>
      <c r="H35" s="1">
        <f>ABS((B35-B34)/B34)^2</f>
        <v>0.56768942886375739</v>
      </c>
      <c r="I35" s="1">
        <f>C35-B35</f>
        <v>-5.8266666666666662</v>
      </c>
      <c r="J35" s="1">
        <f>ABS(I35-I34)^2</f>
        <v>6.3168444444444418</v>
      </c>
    </row>
    <row r="36" spans="1:10">
      <c r="A36" s="6">
        <v>36039</v>
      </c>
      <c r="B36" s="28">
        <v>8.4</v>
      </c>
      <c r="C36" s="21">
        <f>SUM(B33:B35)/3</f>
        <v>5.4533333333333331</v>
      </c>
      <c r="D36" s="1">
        <f>ABS(B36-C36)</f>
        <v>2.9466666666666672</v>
      </c>
      <c r="E36" s="1">
        <f>D36^2</f>
        <v>8.6828444444444468</v>
      </c>
      <c r="F36" s="4">
        <f>ABS((B36-C36)/B36)</f>
        <v>0.35079365079365082</v>
      </c>
      <c r="G36" s="1">
        <f>ABS((C36-B36)/B35)^2</f>
        <v>0.10986478208784083</v>
      </c>
      <c r="H36" s="1">
        <f>ABS((B36-B35)/B35)^2</f>
        <v>3.0380060760121542E-3</v>
      </c>
      <c r="I36" s="1">
        <f>C36-B36</f>
        <v>-2.9466666666666672</v>
      </c>
      <c r="J36" s="1">
        <f>ABS(I36-I35)^2</f>
        <v>8.2943999999999942</v>
      </c>
    </row>
    <row r="37" spans="1:10">
      <c r="A37" s="6">
        <v>36069</v>
      </c>
      <c r="B37" s="28">
        <v>10.38</v>
      </c>
      <c r="C37" s="21">
        <f>SUM(B34:B36)/3</f>
        <v>7.4533333333333331</v>
      </c>
      <c r="D37" s="1">
        <f>ABS(B37-C37)</f>
        <v>2.9266666666666676</v>
      </c>
      <c r="E37" s="1">
        <f>D37^2</f>
        <v>8.5653777777777833</v>
      </c>
      <c r="F37" s="4">
        <f>ABS((B37-C37)/B37)</f>
        <v>0.28195247270391788</v>
      </c>
      <c r="G37" s="1">
        <f>ABS((C37-B37)/B36)^2</f>
        <v>0.12139140841521801</v>
      </c>
      <c r="H37" s="1">
        <f>ABS((B37-B36)/B36)^2</f>
        <v>5.5561224489795939E-2</v>
      </c>
      <c r="I37" s="1">
        <f>C37-B37</f>
        <v>-2.9266666666666676</v>
      </c>
      <c r="J37" s="1">
        <f>ABS(I37-I36)^2</f>
        <v>3.9999999999998294E-4</v>
      </c>
    </row>
    <row r="38" spans="1:10">
      <c r="A38" s="6">
        <v>36100</v>
      </c>
      <c r="B38" s="28">
        <v>6.07</v>
      </c>
      <c r="C38" s="21">
        <f>SUM(B35:B37)/3</f>
        <v>9.2233333333333345</v>
      </c>
      <c r="D38" s="1">
        <f>ABS(B38-C38)</f>
        <v>3.1533333333333342</v>
      </c>
      <c r="E38" s="1">
        <f>D38^2</f>
        <v>9.9435111111111159</v>
      </c>
      <c r="F38" s="4">
        <f>ABS((B38-C38)/B38)</f>
        <v>0.51949478308621644</v>
      </c>
      <c r="G38" s="1">
        <f>ABS((C38-B38)/B37)^2</f>
        <v>9.2287962168902671E-2</v>
      </c>
      <c r="H38" s="1">
        <f>ABS((B38-B37)/B37)^2</f>
        <v>0.17240896046569473</v>
      </c>
      <c r="I38" s="1">
        <f>C38-B38</f>
        <v>3.1533333333333342</v>
      </c>
      <c r="J38" s="1">
        <f>ABS(I38-I37)^2</f>
        <v>36.966400000000021</v>
      </c>
    </row>
    <row r="39" spans="1:10">
      <c r="A39" s="6">
        <v>36130</v>
      </c>
      <c r="B39" s="28">
        <v>2.02</v>
      </c>
      <c r="C39" s="21">
        <f>SUM(B36:B38)/3</f>
        <v>8.2833333333333332</v>
      </c>
      <c r="D39" s="1">
        <f>ABS(B39-C39)</f>
        <v>6.2633333333333336</v>
      </c>
      <c r="E39" s="1">
        <f>D39^2</f>
        <v>39.22934444444445</v>
      </c>
      <c r="F39" s="4">
        <f>ABS((B39-C39)/B39)</f>
        <v>3.1006600660066006</v>
      </c>
      <c r="G39" s="1">
        <f>ABS((C39-B39)/B38)^2</f>
        <v>1.0647157257705799</v>
      </c>
      <c r="H39" s="1">
        <f>ABS((B39-B38)/B38)^2</f>
        <v>0.44517694443464378</v>
      </c>
      <c r="I39" s="1">
        <f>C39-B39</f>
        <v>6.2633333333333336</v>
      </c>
      <c r="J39" s="1">
        <f>ABS(I39-I38)^2</f>
        <v>9.6720999999999968</v>
      </c>
    </row>
    <row r="40" spans="1:10">
      <c r="A40" s="6">
        <v>36161</v>
      </c>
      <c r="B40" s="28">
        <v>1.23</v>
      </c>
      <c r="C40" s="21">
        <f>SUM(B37:B39)/3</f>
        <v>6.1566666666666672</v>
      </c>
      <c r="D40" s="1">
        <f>ABS(B40-C40)</f>
        <v>4.9266666666666676</v>
      </c>
      <c r="E40" s="1">
        <f>D40^2</f>
        <v>24.272044444444454</v>
      </c>
      <c r="F40" s="4">
        <f>ABS((B40-C40)/B40)</f>
        <v>4.0054200542005427</v>
      </c>
      <c r="G40" s="1">
        <f>ABS((C40-B40)/B39)^2</f>
        <v>5.9484473199795254</v>
      </c>
      <c r="H40" s="1">
        <f>ABS((B40-B39)/B39)^2</f>
        <v>0.15295069110871484</v>
      </c>
      <c r="I40" s="1">
        <f>C40-B40</f>
        <v>4.9266666666666676</v>
      </c>
      <c r="J40" s="1">
        <f>ABS(I40-I39)^2</f>
        <v>1.786677777777776</v>
      </c>
    </row>
    <row r="41" spans="1:10">
      <c r="A41" s="6">
        <v>36192</v>
      </c>
      <c r="B41" s="28">
        <v>1.1000000000000001</v>
      </c>
      <c r="C41" s="21">
        <f>SUM(B38:B40)/3</f>
        <v>3.1066666666666669</v>
      </c>
      <c r="D41" s="1">
        <f>ABS(B41-C41)</f>
        <v>2.0066666666666668</v>
      </c>
      <c r="E41" s="1">
        <f>D41^2</f>
        <v>4.026711111111112</v>
      </c>
      <c r="F41" s="4">
        <f>ABS((B41-C41)/B41)</f>
        <v>1.8242424242424242</v>
      </c>
      <c r="G41" s="1">
        <f>ABS((C41-B41)/B40)^2</f>
        <v>2.6615844478227988</v>
      </c>
      <c r="H41" s="1">
        <f>ABS((B41-B40)/B40)^2</f>
        <v>1.1170599510873139E-2</v>
      </c>
      <c r="I41" s="1">
        <f>C41-B41</f>
        <v>2.0066666666666668</v>
      </c>
      <c r="J41" s="1">
        <f>ABS(I41-I40)^2</f>
        <v>8.5264000000000042</v>
      </c>
    </row>
    <row r="42" spans="1:10">
      <c r="A42" s="6">
        <v>36220</v>
      </c>
      <c r="B42" s="28">
        <v>1.1200000000000001</v>
      </c>
      <c r="C42" s="21">
        <f>SUM(B39:B41)/3</f>
        <v>1.45</v>
      </c>
      <c r="D42" s="1">
        <f>ABS(B42-C42)</f>
        <v>0.32999999999999985</v>
      </c>
      <c r="E42" s="1">
        <f>D42^2</f>
        <v>0.1088999999999999</v>
      </c>
      <c r="F42" s="4">
        <f>ABS((B42-C42)/B42)</f>
        <v>0.29464285714285698</v>
      </c>
      <c r="G42" s="1">
        <f>ABS((C42-B42)/B41)^2</f>
        <v>8.99999999999999E-2</v>
      </c>
      <c r="H42" s="1">
        <f>ABS((B42-B41)/B41)^2</f>
        <v>3.3057851239669467E-4</v>
      </c>
      <c r="I42" s="1">
        <f>C42-B42</f>
        <v>0.32999999999999985</v>
      </c>
      <c r="J42" s="1">
        <f>ABS(I42-I41)^2</f>
        <v>2.811211111111112</v>
      </c>
    </row>
    <row r="43" spans="1:10">
      <c r="A43" s="6">
        <v>36251</v>
      </c>
      <c r="B43" s="28">
        <v>1.33</v>
      </c>
      <c r="C43" s="21">
        <f>SUM(B40:B42)/3</f>
        <v>1.1500000000000001</v>
      </c>
      <c r="D43" s="1">
        <f>ABS(B43-C43)</f>
        <v>0.17999999999999994</v>
      </c>
      <c r="E43" s="1">
        <f>D43^2</f>
        <v>3.2399999999999977E-2</v>
      </c>
      <c r="F43" s="4">
        <f>ABS((B43-C43)/B43)</f>
        <v>0.13533834586466159</v>
      </c>
      <c r="G43" s="1">
        <f>ABS((C43-B43)/B42)^2</f>
        <v>2.5829081632653038E-2</v>
      </c>
      <c r="H43" s="1">
        <f>ABS((B43-B42)/B42)^2</f>
        <v>3.5156249999999979E-2</v>
      </c>
      <c r="I43" s="1">
        <f>C43-B43</f>
        <v>-0.17999999999999994</v>
      </c>
      <c r="J43" s="1">
        <f>ABS(I43-I42)^2</f>
        <v>0.26009999999999978</v>
      </c>
    </row>
    <row r="44" spans="1:10">
      <c r="A44" s="6">
        <v>36281</v>
      </c>
      <c r="B44" s="28">
        <v>2.1800000000000002</v>
      </c>
      <c r="C44" s="21">
        <f>SUM(B41:B43)/3</f>
        <v>1.1833333333333333</v>
      </c>
      <c r="D44" s="1">
        <f>ABS(B44-C44)</f>
        <v>0.99666666666666681</v>
      </c>
      <c r="E44" s="1">
        <f>D44^2</f>
        <v>0.9933444444444447</v>
      </c>
      <c r="F44" s="4">
        <f>ABS((B44-C44)/B44)</f>
        <v>0.45718654434250766</v>
      </c>
      <c r="G44" s="1">
        <f>ABS((C44-B44)/B43)^2</f>
        <v>0.56156054296141356</v>
      </c>
      <c r="H44" s="1">
        <f>ABS((B44-B43)/B43)^2</f>
        <v>0.40844592684719322</v>
      </c>
      <c r="I44" s="1">
        <f>C44-B44</f>
        <v>-0.99666666666666681</v>
      </c>
      <c r="J44" s="1">
        <f>ABS(I44-I43)^2</f>
        <v>0.66694444444444478</v>
      </c>
    </row>
    <row r="45" spans="1:10">
      <c r="A45" s="6">
        <v>36312</v>
      </c>
      <c r="B45" s="28">
        <v>3.63</v>
      </c>
      <c r="C45" s="21">
        <f>SUM(B42:B44)/3</f>
        <v>1.5433333333333337</v>
      </c>
      <c r="D45" s="1">
        <f>ABS(B45-C45)</f>
        <v>2.086666666666666</v>
      </c>
      <c r="E45" s="1">
        <f>D45^2</f>
        <v>4.3541777777777746</v>
      </c>
      <c r="F45" s="4">
        <f>ABS((B45-C45)/B45)</f>
        <v>0.57483930211202927</v>
      </c>
      <c r="G45" s="1">
        <f>ABS((C45-B45)/B44)^2</f>
        <v>0.91620608067035059</v>
      </c>
      <c r="H45" s="1">
        <f>ABS((B45-B44)/B44)^2</f>
        <v>0.44240804646073534</v>
      </c>
      <c r="I45" s="1">
        <f>C45-B45</f>
        <v>-2.086666666666666</v>
      </c>
      <c r="J45" s="1">
        <f>ABS(I45-I44)^2</f>
        <v>1.1880999999999982</v>
      </c>
    </row>
    <row r="46" spans="1:10">
      <c r="A46" s="6">
        <v>36342</v>
      </c>
      <c r="B46" s="28">
        <v>4.26</v>
      </c>
      <c r="C46" s="21">
        <f>SUM(B43:B45)/3</f>
        <v>2.3800000000000003</v>
      </c>
      <c r="D46" s="1">
        <f>ABS(B46-C46)</f>
        <v>1.8799999999999994</v>
      </c>
      <c r="E46" s="1">
        <f>D46^2</f>
        <v>3.534399999999998</v>
      </c>
      <c r="F46" s="4">
        <f>ABS((B46-C46)/B46)</f>
        <v>0.4413145539906102</v>
      </c>
      <c r="G46" s="1">
        <f>ABS((C46-B46)/B45)^2</f>
        <v>0.2682269729602561</v>
      </c>
      <c r="H46" s="1">
        <f>ABS((B46-B45)/B45)^2</f>
        <v>3.0120893381599609E-2</v>
      </c>
      <c r="I46" s="1">
        <f>C46-B46</f>
        <v>-1.8799999999999994</v>
      </c>
      <c r="J46" s="1">
        <f>ABS(I46-I45)^2</f>
        <v>4.2711111111111068E-2</v>
      </c>
    </row>
    <row r="47" spans="1:10">
      <c r="A47" s="6">
        <v>36373</v>
      </c>
      <c r="B47" s="28">
        <v>11.78</v>
      </c>
      <c r="C47" s="21">
        <f>SUM(B44:B46)/3</f>
        <v>3.3566666666666669</v>
      </c>
      <c r="D47" s="1">
        <f>ABS(B47-C47)</f>
        <v>8.423333333333332</v>
      </c>
      <c r="E47" s="1">
        <f>D47^2</f>
        <v>70.952544444444428</v>
      </c>
      <c r="F47" s="4">
        <f>ABS((B47-C47)/B47)</f>
        <v>0.71505376344086014</v>
      </c>
      <c r="G47" s="1">
        <f>ABS((C47-B47)/B46)^2</f>
        <v>3.9097480903504831</v>
      </c>
      <c r="H47" s="1">
        <f>ABS((B47-B46)/B46)^2</f>
        <v>3.1161365690229008</v>
      </c>
      <c r="I47" s="1">
        <f>C47-B47</f>
        <v>-8.423333333333332</v>
      </c>
      <c r="J47" s="1">
        <f>ABS(I47-I46)^2</f>
        <v>42.815211111111104</v>
      </c>
    </row>
    <row r="48" spans="1:10">
      <c r="A48" s="6">
        <v>36404</v>
      </c>
      <c r="B48" s="28">
        <v>12.09</v>
      </c>
      <c r="C48" s="21">
        <f>SUM(B45:B47)/3</f>
        <v>6.5566666666666658</v>
      </c>
      <c r="D48" s="1">
        <f>ABS(B48-C48)</f>
        <v>5.5333333333333341</v>
      </c>
      <c r="E48" s="1">
        <f>D48^2</f>
        <v>30.617777777777786</v>
      </c>
      <c r="F48" s="4">
        <f>ABS((B48-C48)/B48)</f>
        <v>0.45767852219465127</v>
      </c>
      <c r="G48" s="1">
        <f>ABS((C48-B48)/B47)^2</f>
        <v>0.22063940910018268</v>
      </c>
      <c r="H48" s="1">
        <f>ABS((B48-B47)/B47)^2</f>
        <v>6.9252077562327098E-4</v>
      </c>
      <c r="I48" s="1">
        <f>C48-B48</f>
        <v>-5.5333333333333341</v>
      </c>
      <c r="J48" s="1">
        <f>ABS(I48-I47)^2</f>
        <v>8.3520999999999876</v>
      </c>
    </row>
    <row r="49" spans="1:10">
      <c r="A49" s="6">
        <v>36434</v>
      </c>
      <c r="B49" s="28">
        <v>10.01</v>
      </c>
      <c r="C49" s="21">
        <f>SUM(B46:B48)/3</f>
        <v>9.3766666666666669</v>
      </c>
      <c r="D49" s="1">
        <f>ABS(B49-C49)</f>
        <v>0.63333333333333286</v>
      </c>
      <c r="E49" s="1">
        <f>D49^2</f>
        <v>0.40111111111111053</v>
      </c>
      <c r="F49" s="4">
        <f>ABS((B49-C49)/B49)</f>
        <v>6.3270063270063223E-2</v>
      </c>
      <c r="G49" s="1">
        <f>ABS((C49-B49)/B48)^2</f>
        <v>2.7441768149897993E-3</v>
      </c>
      <c r="H49" s="1">
        <f>ABS((B49-B48)/B48)^2</f>
        <v>2.9598797548849583E-2</v>
      </c>
      <c r="I49" s="1">
        <f>C49-B49</f>
        <v>-0.63333333333333286</v>
      </c>
      <c r="J49" s="1">
        <f>ABS(I49-I48)^2</f>
        <v>24.010000000000012</v>
      </c>
    </row>
    <row r="50" spans="1:10">
      <c r="A50" s="6">
        <v>36465</v>
      </c>
      <c r="B50" s="28">
        <v>17.66</v>
      </c>
      <c r="C50" s="21">
        <f>SUM(B47:B49)/3</f>
        <v>11.293333333333331</v>
      </c>
      <c r="D50" s="1">
        <f>ABS(B50-C50)</f>
        <v>6.3666666666666689</v>
      </c>
      <c r="E50" s="1">
        <f>D50^2</f>
        <v>40.534444444444475</v>
      </c>
      <c r="F50" s="4">
        <f>ABS((B50-C50)/B50)</f>
        <v>0.36051340128350334</v>
      </c>
      <c r="G50" s="1">
        <f>ABS((C50-B50)/B49)^2</f>
        <v>0.4045349699695357</v>
      </c>
      <c r="H50" s="1">
        <f>ABS((B50-B49)/B49)^2</f>
        <v>0.58405630333702274</v>
      </c>
      <c r="I50" s="1">
        <f>C50-B50</f>
        <v>-6.3666666666666689</v>
      </c>
      <c r="J50" s="1">
        <f>ABS(I50-I49)^2</f>
        <v>32.871111111111141</v>
      </c>
    </row>
    <row r="51" spans="1:10">
      <c r="A51" s="6">
        <v>36495</v>
      </c>
      <c r="B51" s="28">
        <v>6.06</v>
      </c>
      <c r="C51" s="21">
        <f>SUM(B48:B50)/3</f>
        <v>13.253333333333336</v>
      </c>
      <c r="D51" s="1">
        <f>ABS(B51-C51)</f>
        <v>7.193333333333336</v>
      </c>
      <c r="E51" s="1">
        <f>D51^2</f>
        <v>51.744044444444484</v>
      </c>
      <c r="F51" s="4">
        <f>ABS((B51-C51)/B51)</f>
        <v>1.1870187018701874</v>
      </c>
      <c r="G51" s="1">
        <f>ABS((C51-B51)/B50)^2</f>
        <v>0.16591244856745602</v>
      </c>
      <c r="H51" s="1">
        <f>ABS((B51-B50)/B50)^2</f>
        <v>0.43145407976770234</v>
      </c>
      <c r="I51" s="1">
        <f>C51-B51</f>
        <v>7.193333333333336</v>
      </c>
      <c r="J51" s="1">
        <f>ABS(I51-I50)^2</f>
        <v>183.87360000000015</v>
      </c>
    </row>
    <row r="52" spans="1:10">
      <c r="A52" s="6">
        <v>36526</v>
      </c>
      <c r="B52" s="28">
        <v>2.27</v>
      </c>
      <c r="C52" s="21">
        <f>SUM(B49:B51)/3</f>
        <v>11.243333333333334</v>
      </c>
      <c r="D52" s="1">
        <f>ABS(B52-C52)</f>
        <v>8.9733333333333345</v>
      </c>
      <c r="E52" s="1">
        <f>D52^2</f>
        <v>80.520711111111126</v>
      </c>
      <c r="F52" s="4">
        <f>ABS((B52-C52)/B52)</f>
        <v>3.953010279001469</v>
      </c>
      <c r="G52" s="1">
        <f>ABS((C52-B52)/B51)^2</f>
        <v>2.1926148610460614</v>
      </c>
      <c r="H52" s="1">
        <f>ABS((B52-B51)/B51)^2</f>
        <v>0.39114084675794308</v>
      </c>
      <c r="I52" s="1">
        <f>C52-B52</f>
        <v>8.9733333333333345</v>
      </c>
      <c r="J52" s="1">
        <f>ABS(I52-I51)^2</f>
        <v>3.1683999999999948</v>
      </c>
    </row>
    <row r="53" spans="1:10">
      <c r="A53" s="6">
        <v>36557</v>
      </c>
      <c r="B53" s="28">
        <v>1.42</v>
      </c>
      <c r="C53" s="21">
        <f>SUM(B50:B52)/3</f>
        <v>8.6633333333333322</v>
      </c>
      <c r="D53" s="1">
        <f>ABS(B53-C53)</f>
        <v>7.2433333333333323</v>
      </c>
      <c r="E53" s="1">
        <f>D53^2</f>
        <v>52.465877777777763</v>
      </c>
      <c r="F53" s="4">
        <f>ABS((B53-C53)/B53)</f>
        <v>5.10093896713615</v>
      </c>
      <c r="G53" s="1">
        <f>ABS((C53-B53)/B52)^2</f>
        <v>10.181815633483625</v>
      </c>
      <c r="H53" s="1">
        <f>ABS((B53-B52)/B52)^2</f>
        <v>0.14021230763259526</v>
      </c>
      <c r="I53" s="1">
        <f>C53-B53</f>
        <v>7.2433333333333323</v>
      </c>
      <c r="J53" s="1">
        <f>ABS(I53-I52)^2</f>
        <v>2.9929000000000077</v>
      </c>
    </row>
    <row r="54" spans="1:10">
      <c r="A54" s="6">
        <v>36586</v>
      </c>
      <c r="B54" s="28">
        <v>1.03</v>
      </c>
      <c r="C54" s="21">
        <f>SUM(B51:B53)/3</f>
        <v>3.25</v>
      </c>
      <c r="D54" s="1">
        <f>ABS(B54-C54)</f>
        <v>2.2199999999999998</v>
      </c>
      <c r="E54" s="1">
        <f>D54^2</f>
        <v>4.928399999999999</v>
      </c>
      <c r="F54" s="4">
        <f>ABS((B54-C54)/B54)</f>
        <v>2.1553398058252422</v>
      </c>
      <c r="G54" s="1">
        <f>ABS((C54-B54)/B53)^2</f>
        <v>2.4441579051775437</v>
      </c>
      <c r="H54" s="1">
        <f>ABS((B54-B53)/B53)^2</f>
        <v>7.5431462011505634E-2</v>
      </c>
      <c r="I54" s="1">
        <f>C54-B54</f>
        <v>2.2199999999999998</v>
      </c>
      <c r="J54" s="1">
        <f>ABS(I54-I53)^2</f>
        <v>25.233877777777771</v>
      </c>
    </row>
    <row r="55" spans="1:10">
      <c r="A55" s="6">
        <v>36617</v>
      </c>
      <c r="B55" s="28">
        <v>1.1299999999999999</v>
      </c>
      <c r="C55" s="21">
        <f>SUM(B52:B54)/3</f>
        <v>1.5733333333333333</v>
      </c>
      <c r="D55" s="1">
        <f>ABS(B55-C55)</f>
        <v>0.44333333333333336</v>
      </c>
      <c r="E55" s="1">
        <f>D55^2</f>
        <v>0.19654444444444447</v>
      </c>
      <c r="F55" s="4">
        <f>ABS((B55-C55)/B55)</f>
        <v>0.39233038348082599</v>
      </c>
      <c r="G55" s="1">
        <f>ABS((C55-B55)/B54)^2</f>
        <v>0.18526198929629978</v>
      </c>
      <c r="H55" s="1">
        <f>ABS((B55-B54)/B54)^2</f>
        <v>9.4259590913375185E-3</v>
      </c>
      <c r="I55" s="1">
        <f>C55-B55</f>
        <v>0.44333333333333336</v>
      </c>
      <c r="J55" s="1">
        <f>ABS(I55-I54)^2</f>
        <v>3.1565444444444433</v>
      </c>
    </row>
    <row r="56" spans="1:10">
      <c r="A56" s="6">
        <v>36647</v>
      </c>
      <c r="B56" s="28">
        <v>1.69</v>
      </c>
      <c r="C56" s="21">
        <f>SUM(B53:B55)/3</f>
        <v>1.1933333333333334</v>
      </c>
      <c r="D56" s="1">
        <f>ABS(B56-C56)</f>
        <v>0.49666666666666659</v>
      </c>
      <c r="E56" s="1">
        <f>D56^2</f>
        <v>0.24667777777777769</v>
      </c>
      <c r="F56" s="4">
        <f>ABS((B56-C56)/B56)</f>
        <v>0.29388560157790922</v>
      </c>
      <c r="G56" s="1">
        <f>ABS((C56-B56)/B55)^2</f>
        <v>0.1931848835286849</v>
      </c>
      <c r="H56" s="1">
        <f>ABS((B56-B55)/B55)^2</f>
        <v>0.24559479990602251</v>
      </c>
      <c r="I56" s="1">
        <f>C56-B56</f>
        <v>-0.49666666666666659</v>
      </c>
      <c r="J56" s="1">
        <f>ABS(I56-I55)^2</f>
        <v>0.88359999999999994</v>
      </c>
    </row>
    <row r="57" spans="1:10">
      <c r="A57" s="6">
        <v>36678</v>
      </c>
      <c r="B57" s="28">
        <v>2.8</v>
      </c>
      <c r="C57" s="21">
        <f>SUM(B54:B56)/3</f>
        <v>1.2833333333333334</v>
      </c>
      <c r="D57" s="1">
        <f>ABS(B57-C57)</f>
        <v>1.5166666666666664</v>
      </c>
      <c r="E57" s="1">
        <f>D57^2</f>
        <v>2.3002777777777768</v>
      </c>
      <c r="F57" s="4">
        <f>ABS((B57-C57)/B57)</f>
        <v>0.54166666666666663</v>
      </c>
      <c r="G57" s="1">
        <f>ABS((C57-B57)/B56)^2</f>
        <v>0.80539119000657433</v>
      </c>
      <c r="H57" s="1">
        <f>ABS((B57-B56)/B56)^2</f>
        <v>0.43139245824726014</v>
      </c>
      <c r="I57" s="1">
        <f>C57-B57</f>
        <v>-1.5166666666666664</v>
      </c>
      <c r="J57" s="1">
        <f>ABS(I57-I56)^2</f>
        <v>1.0403999999999995</v>
      </c>
    </row>
    <row r="58" spans="1:10">
      <c r="A58" s="6">
        <v>36708</v>
      </c>
      <c r="B58" s="28">
        <v>5.81</v>
      </c>
      <c r="C58" s="21">
        <f>SUM(B55:B57)/3</f>
        <v>1.8733333333333331</v>
      </c>
      <c r="D58" s="1">
        <f>ABS(B58-C58)</f>
        <v>3.9366666666666665</v>
      </c>
      <c r="E58" s="1">
        <f>D58^2</f>
        <v>15.497344444444444</v>
      </c>
      <c r="F58" s="4">
        <f>ABS((B58-C58)/B58)</f>
        <v>0.67756741250717156</v>
      </c>
      <c r="G58" s="1">
        <f>ABS((C58-B58)/B57)^2</f>
        <v>1.9767020975056693</v>
      </c>
      <c r="H58" s="1">
        <f>ABS((B58-B57)/B57)^2</f>
        <v>1.1556249999999999</v>
      </c>
      <c r="I58" s="1">
        <f>C58-B58</f>
        <v>-3.9366666666666665</v>
      </c>
      <c r="J58" s="1">
        <f>ABS(I58-I57)^2</f>
        <v>5.8563999999999998</v>
      </c>
    </row>
    <row r="59" spans="1:10">
      <c r="A59" s="6">
        <v>36739</v>
      </c>
      <c r="B59" s="28">
        <v>15.47</v>
      </c>
      <c r="C59" s="21">
        <f>SUM(B56:B58)/3</f>
        <v>3.4333333333333336</v>
      </c>
      <c r="D59" s="1">
        <f>ABS(B59-C59)</f>
        <v>12.036666666666667</v>
      </c>
      <c r="E59" s="1">
        <f>D59^2</f>
        <v>144.88134444444447</v>
      </c>
      <c r="F59" s="4">
        <f>ABS((B59-C59)/B59)</f>
        <v>0.77806507218271925</v>
      </c>
      <c r="G59" s="1">
        <f>ABS((C59-B59)/B58)^2</f>
        <v>4.2920048359983669</v>
      </c>
      <c r="H59" s="1">
        <f>ABS((B59-B58)/B58)^2</f>
        <v>2.764407025693135</v>
      </c>
      <c r="I59" s="1">
        <f>C59-B59</f>
        <v>-12.036666666666667</v>
      </c>
      <c r="J59" s="1">
        <f>ABS(I59-I58)^2</f>
        <v>65.610000000000028</v>
      </c>
    </row>
    <row r="60" spans="1:10">
      <c r="A60" s="6">
        <v>36770</v>
      </c>
      <c r="B60" s="28">
        <v>20.68</v>
      </c>
      <c r="C60" s="21">
        <f>SUM(B57:B59)/3</f>
        <v>8.0266666666666655</v>
      </c>
      <c r="D60" s="1">
        <f>ABS(B60-C60)</f>
        <v>12.653333333333334</v>
      </c>
      <c r="E60" s="1">
        <f>D60^2</f>
        <v>160.10684444444448</v>
      </c>
      <c r="F60" s="4">
        <f>ABS((B60-C60)/B60)</f>
        <v>0.6118633139909736</v>
      </c>
      <c r="G60" s="1">
        <f>ABS((C60-B60)/B59)^2</f>
        <v>0.66900485684469868</v>
      </c>
      <c r="H60" s="1">
        <f>ABS((B60-B59)/B59)^2</f>
        <v>0.11342135183345869</v>
      </c>
      <c r="I60" s="1">
        <f>C60-B60</f>
        <v>-12.653333333333334</v>
      </c>
      <c r="J60" s="1">
        <f>ABS(I60-I59)^2</f>
        <v>0.38027777777777838</v>
      </c>
    </row>
    <row r="61" spans="1:10">
      <c r="A61" s="6">
        <v>36800</v>
      </c>
      <c r="B61" s="28">
        <v>26.27</v>
      </c>
      <c r="C61" s="21">
        <f>SUM(B58:B60)/3</f>
        <v>13.986666666666666</v>
      </c>
      <c r="D61" s="1">
        <f>ABS(B61-C61)</f>
        <v>12.283333333333333</v>
      </c>
      <c r="E61" s="1">
        <f>D61^2</f>
        <v>150.88027777777776</v>
      </c>
      <c r="F61" s="4">
        <f>ABS((B61-C61)/B61)</f>
        <v>0.46758025631265066</v>
      </c>
      <c r="G61" s="1">
        <f>ABS((C61-B61)/B60)^2</f>
        <v>0.35280229867712892</v>
      </c>
      <c r="H61" s="1">
        <f>ABS((B61-B60)/B60)^2</f>
        <v>7.3067213764876224E-2</v>
      </c>
      <c r="I61" s="1">
        <f>C61-B61</f>
        <v>-12.283333333333333</v>
      </c>
      <c r="J61" s="1">
        <f>ABS(I61-I60)^2</f>
        <v>0.13690000000000074</v>
      </c>
    </row>
    <row r="62" spans="1:10">
      <c r="A62" s="6">
        <v>36831</v>
      </c>
      <c r="B62" s="28">
        <v>16.09</v>
      </c>
      <c r="C62" s="21">
        <f>SUM(B59:B61)/3</f>
        <v>20.806666666666668</v>
      </c>
      <c r="D62" s="1">
        <f>ABS(B62-C62)</f>
        <v>4.7166666666666686</v>
      </c>
      <c r="E62" s="1">
        <f>D62^2</f>
        <v>22.246944444444463</v>
      </c>
      <c r="F62" s="4">
        <f>ABS((B62-C62)/B62)</f>
        <v>0.29314273876113539</v>
      </c>
      <c r="G62" s="1">
        <f>ABS((C62-B62)/B61)^2</f>
        <v>3.2236673802858141E-2</v>
      </c>
      <c r="H62" s="1">
        <f>ABS((B62-B61)/B61)^2</f>
        <v>0.15016731320339033</v>
      </c>
      <c r="I62" s="1">
        <f>C62-B62</f>
        <v>4.7166666666666686</v>
      </c>
      <c r="J62" s="1">
        <f>ABS(I62-I61)^2</f>
        <v>289</v>
      </c>
    </row>
    <row r="63" spans="1:10">
      <c r="A63" s="6">
        <v>36861</v>
      </c>
      <c r="B63" s="28">
        <v>3.09</v>
      </c>
      <c r="C63" s="21">
        <f>SUM(B60:B62)/3</f>
        <v>21.013333333333335</v>
      </c>
      <c r="D63" s="1">
        <f>ABS(B63-C63)</f>
        <v>17.923333333333336</v>
      </c>
      <c r="E63" s="1">
        <f>D63^2</f>
        <v>321.24587777777788</v>
      </c>
      <c r="F63" s="4">
        <f>ABS((B63-C63)/B63)</f>
        <v>5.8004314994606263</v>
      </c>
      <c r="G63" s="1">
        <f>ABS((C63-B63)/B62)^2</f>
        <v>1.2408676867641963</v>
      </c>
      <c r="H63" s="1">
        <f>ABS((B63-B62)/B62)^2</f>
        <v>0.65279168876437343</v>
      </c>
      <c r="I63" s="1">
        <f>C63-B63</f>
        <v>17.923333333333336</v>
      </c>
      <c r="J63" s="1">
        <f>ABS(I63-I62)^2</f>
        <v>174.41604444444445</v>
      </c>
    </row>
    <row r="64" spans="1:10">
      <c r="A64" s="6">
        <v>36892</v>
      </c>
      <c r="B64" s="28">
        <v>1.6</v>
      </c>
      <c r="C64" s="21">
        <f>SUM(B61:B63)/3</f>
        <v>15.15</v>
      </c>
      <c r="D64" s="1">
        <f>ABS(B64-C64)</f>
        <v>13.55</v>
      </c>
      <c r="E64" s="1">
        <f>D64^2</f>
        <v>183.60250000000002</v>
      </c>
      <c r="F64" s="4">
        <f>ABS((B64-C64)/B64)</f>
        <v>8.46875</v>
      </c>
      <c r="G64" s="1">
        <f>ABS((C64-B64)/B63)^2</f>
        <v>19.229218378525577</v>
      </c>
      <c r="H64" s="1">
        <f>ABS((B64-B63)/B63)^2</f>
        <v>0.2325174642075386</v>
      </c>
      <c r="I64" s="1">
        <f>C64-B64</f>
        <v>13.55</v>
      </c>
      <c r="J64" s="1">
        <f>ABS(I64-I63)^2</f>
        <v>19.126044444444457</v>
      </c>
    </row>
    <row r="65" spans="1:10">
      <c r="A65" s="6">
        <v>36923</v>
      </c>
      <c r="B65" s="28">
        <v>1.41</v>
      </c>
      <c r="C65" s="21">
        <f>SUM(B62:B64)/3</f>
        <v>6.9266666666666667</v>
      </c>
      <c r="D65" s="1">
        <f>ABS(B65-C65)</f>
        <v>5.5166666666666666</v>
      </c>
      <c r="E65" s="1">
        <f>D65^2</f>
        <v>30.433611111111109</v>
      </c>
      <c r="F65" s="4">
        <f>ABS((B65-C65)/B65)</f>
        <v>3.9125295508274234</v>
      </c>
      <c r="G65" s="1">
        <f>ABS((C65-B65)/B64)^2</f>
        <v>11.888129340277777</v>
      </c>
      <c r="H65" s="1">
        <f>ABS((B65-B64)/B64)^2</f>
        <v>1.4101562500000026E-2</v>
      </c>
      <c r="I65" s="1">
        <f>C65-B65</f>
        <v>5.5166666666666666</v>
      </c>
      <c r="J65" s="1">
        <f>ABS(I65-I64)^2</f>
        <v>64.534444444444475</v>
      </c>
    </row>
    <row r="66" spans="1:10">
      <c r="A66" s="6">
        <v>36951</v>
      </c>
      <c r="B66" s="28">
        <v>3.44</v>
      </c>
      <c r="C66" s="21">
        <f>SUM(B63:B65)/3</f>
        <v>2.0333333333333332</v>
      </c>
      <c r="D66" s="1">
        <f>ABS(B66-C66)</f>
        <v>1.4066666666666667</v>
      </c>
      <c r="E66" s="1">
        <f>D66^2</f>
        <v>1.9787111111111113</v>
      </c>
      <c r="F66" s="4">
        <f>ABS((B66-C66)/B66)</f>
        <v>0.40891472868217055</v>
      </c>
      <c r="G66" s="1">
        <f>ABS((C66-B66)/B65)^2</f>
        <v>0.99527745642126231</v>
      </c>
      <c r="H66" s="1">
        <f>ABS((B66-B65)/B65)^2</f>
        <v>2.072783059202254</v>
      </c>
      <c r="I66" s="1">
        <f>C66-B66</f>
        <v>-1.4066666666666667</v>
      </c>
      <c r="J66" s="1">
        <f>ABS(I66-I65)^2</f>
        <v>47.932544444444453</v>
      </c>
    </row>
    <row r="67" spans="1:10">
      <c r="A67" s="6">
        <v>36982</v>
      </c>
      <c r="B67" s="28">
        <v>5.14</v>
      </c>
      <c r="C67" s="21">
        <f>SUM(B64:B66)/3</f>
        <v>2.15</v>
      </c>
      <c r="D67" s="1">
        <f>ABS(B67-C67)</f>
        <v>2.9899999999999998</v>
      </c>
      <c r="E67" s="1">
        <f>D67^2</f>
        <v>8.9400999999999993</v>
      </c>
      <c r="F67" s="4">
        <f>ABS((B67-C67)/B67)</f>
        <v>0.58171206225680938</v>
      </c>
      <c r="G67" s="1">
        <f>ABS((C67-B67)/B66)^2</f>
        <v>0.75548438345051372</v>
      </c>
      <c r="H67" s="1">
        <f>ABS((B67-B66)/B66)^2</f>
        <v>0.2442198485667928</v>
      </c>
      <c r="I67" s="1">
        <f>C67-B67</f>
        <v>-2.9899999999999998</v>
      </c>
      <c r="J67" s="1">
        <f>ABS(I67-I66)^2</f>
        <v>2.5069444444444433</v>
      </c>
    </row>
    <row r="68" spans="1:10">
      <c r="A68" s="6">
        <v>37012</v>
      </c>
      <c r="B68" s="28">
        <v>3.04</v>
      </c>
      <c r="C68" s="21">
        <f>SUM(B65:B67)/3</f>
        <v>3.3299999999999996</v>
      </c>
      <c r="D68" s="1">
        <f>ABS(B68-C68)</f>
        <v>0.28999999999999959</v>
      </c>
      <c r="E68" s="1">
        <f>D68^2</f>
        <v>8.4099999999999758E-2</v>
      </c>
      <c r="F68" s="4">
        <f>ABS((B68-C68)/B68)</f>
        <v>9.5394736842105129E-2</v>
      </c>
      <c r="G68" s="1">
        <f>ABS((C68-B68)/B67)^2</f>
        <v>3.1832427440233678E-3</v>
      </c>
      <c r="H68" s="1">
        <f>ABS((B68-B67)/B67)^2</f>
        <v>0.16692152795651707</v>
      </c>
      <c r="I68" s="1">
        <f>C68-B68</f>
        <v>0.28999999999999959</v>
      </c>
      <c r="J68" s="1">
        <f>ABS(I68-I67)^2</f>
        <v>10.758399999999996</v>
      </c>
    </row>
    <row r="69" spans="1:10">
      <c r="A69" s="6">
        <v>37043</v>
      </c>
      <c r="B69" s="28">
        <v>2.5099999999999998</v>
      </c>
      <c r="C69" s="21">
        <f>SUM(B66:B68)/3</f>
        <v>3.8733333333333335</v>
      </c>
      <c r="D69" s="1">
        <f>ABS(B69-C69)</f>
        <v>1.3633333333333337</v>
      </c>
      <c r="E69" s="1">
        <f>D69^2</f>
        <v>1.8586777777777788</v>
      </c>
      <c r="F69" s="4">
        <f>ABS((B69-C69)/B69)</f>
        <v>0.54316069057104932</v>
      </c>
      <c r="G69" s="1">
        <f>ABS((C69-B69)/B68)^2</f>
        <v>0.20112077754693766</v>
      </c>
      <c r="H69" s="1">
        <f>ABS((B69-B68)/B68)^2</f>
        <v>3.0395169667590052E-2</v>
      </c>
      <c r="I69" s="1">
        <f>C69-B69</f>
        <v>1.3633333333333337</v>
      </c>
      <c r="J69" s="1">
        <f>ABS(I69-I68)^2</f>
        <v>1.1520444444444462</v>
      </c>
    </row>
    <row r="70" spans="1:10">
      <c r="A70" s="6">
        <v>37073</v>
      </c>
      <c r="B70" s="28">
        <v>4.34</v>
      </c>
      <c r="C70" s="21">
        <f>SUM(B67:B69)/3</f>
        <v>3.563333333333333</v>
      </c>
      <c r="D70" s="1">
        <f>ABS(B70-C70)</f>
        <v>0.77666666666666684</v>
      </c>
      <c r="E70" s="1">
        <f>D70^2</f>
        <v>0.60321111111111136</v>
      </c>
      <c r="F70" s="4">
        <f>ABS((B70-C70)/B70)</f>
        <v>0.17895545314900158</v>
      </c>
      <c r="G70" s="1">
        <f>ABS((C70-B70)/B69)^2</f>
        <v>9.5746275632309252E-2</v>
      </c>
      <c r="H70" s="1">
        <f>ABS((B70-B69)/B69)^2</f>
        <v>0.53156299106363414</v>
      </c>
      <c r="I70" s="1">
        <f>C70-B70</f>
        <v>-0.77666666666666684</v>
      </c>
      <c r="J70" s="1">
        <f>ABS(I70-I69)^2</f>
        <v>4.5796000000000028</v>
      </c>
    </row>
    <row r="71" spans="1:10">
      <c r="A71" s="6">
        <v>37104</v>
      </c>
      <c r="B71" s="28">
        <v>7.17</v>
      </c>
      <c r="C71" s="21">
        <f>SUM(B68:B70)/3</f>
        <v>3.2966666666666669</v>
      </c>
      <c r="D71" s="1">
        <f>ABS(B71-C71)</f>
        <v>3.8733333333333331</v>
      </c>
      <c r="E71" s="1">
        <f>D71^2</f>
        <v>15.002711111111109</v>
      </c>
      <c r="F71" s="4">
        <f>ABS((B71-C71)/B71)</f>
        <v>0.54021385402138533</v>
      </c>
      <c r="G71" s="1">
        <f>ABS((C71-B71)/B70)^2</f>
        <v>0.7965082668516591</v>
      </c>
      <c r="H71" s="1">
        <f>ABS((B71-B70)/B70)^2</f>
        <v>0.42520015290195162</v>
      </c>
      <c r="I71" s="1">
        <f>C71-B71</f>
        <v>-3.8733333333333331</v>
      </c>
      <c r="J71" s="1">
        <f>ABS(I71-I70)^2</f>
        <v>9.5893444444444409</v>
      </c>
    </row>
    <row r="72" spans="1:10">
      <c r="A72" s="6">
        <v>37135</v>
      </c>
      <c r="B72" s="28">
        <v>5.52</v>
      </c>
      <c r="C72" s="21">
        <f>SUM(B69:B71)/3</f>
        <v>4.6733333333333329</v>
      </c>
      <c r="D72" s="1">
        <f>ABS(B72-C72)</f>
        <v>0.84666666666666668</v>
      </c>
      <c r="E72" s="1">
        <f>D72^2</f>
        <v>0.71684444444444451</v>
      </c>
      <c r="F72" s="4">
        <f>ABS((B72-C72)/B72)</f>
        <v>0.15338164251207731</v>
      </c>
      <c r="G72" s="1">
        <f>ABS((C72-B72)/B71)^2</f>
        <v>1.394397554595497E-2</v>
      </c>
      <c r="H72" s="1">
        <f>ABS((B72-B71)/B71)^2</f>
        <v>5.2957756341800763E-2</v>
      </c>
      <c r="I72" s="1">
        <f>C72-B72</f>
        <v>-0.84666666666666668</v>
      </c>
      <c r="J72" s="1">
        <f>ABS(I72-I71)^2</f>
        <v>9.1607111111111088</v>
      </c>
    </row>
    <row r="73" spans="1:10">
      <c r="A73" s="6">
        <v>37165</v>
      </c>
      <c r="B73" s="28">
        <v>7.17</v>
      </c>
      <c r="C73" s="21">
        <f>SUM(B70:B72)/3</f>
        <v>5.6766666666666667</v>
      </c>
      <c r="D73" s="1">
        <f>ABS(B73-C73)</f>
        <v>1.4933333333333332</v>
      </c>
      <c r="E73" s="1">
        <f>D73^2</f>
        <v>2.2300444444444438</v>
      </c>
      <c r="F73" s="4">
        <f>ABS((B73-C73)/B73)</f>
        <v>0.20827522082752206</v>
      </c>
      <c r="G73" s="1">
        <f>ABS((C73-B73)/B72)^2</f>
        <v>7.3187238908725985E-2</v>
      </c>
      <c r="H73" s="1">
        <f>ABS((B73-B72)/B72)^2</f>
        <v>8.9349007561436739E-2</v>
      </c>
      <c r="I73" s="1">
        <f>C73-B73</f>
        <v>-1.4933333333333332</v>
      </c>
      <c r="J73" s="1">
        <f>ABS(I73-I72)^2</f>
        <v>0.41817777777777754</v>
      </c>
    </row>
    <row r="74" spans="1:10">
      <c r="A74" s="6">
        <v>37196</v>
      </c>
      <c r="B74" s="28">
        <v>10.86</v>
      </c>
      <c r="C74" s="21">
        <f>SUM(B71:B73)/3</f>
        <v>6.62</v>
      </c>
      <c r="D74" s="1">
        <f>ABS(B74-C74)</f>
        <v>4.2399999999999993</v>
      </c>
      <c r="E74" s="1">
        <f>D74^2</f>
        <v>17.977599999999995</v>
      </c>
      <c r="F74" s="4">
        <f>ABS((B74-C74)/B74)</f>
        <v>0.39042357274401468</v>
      </c>
      <c r="G74" s="1">
        <f>ABS((C74-B74)/B73)^2</f>
        <v>0.34969820400747714</v>
      </c>
      <c r="H74" s="1">
        <f>ABS((B74-B73)/B73)^2</f>
        <v>0.26485880849424898</v>
      </c>
      <c r="I74" s="1">
        <f>C74-B74</f>
        <v>-4.2399999999999993</v>
      </c>
      <c r="J74" s="1">
        <f>ABS(I74-I73)^2</f>
        <v>7.544177777777775</v>
      </c>
    </row>
    <row r="75" spans="1:10">
      <c r="A75" s="6">
        <v>37226</v>
      </c>
      <c r="B75" s="28">
        <v>3.29</v>
      </c>
      <c r="C75" s="21">
        <f>SUM(B72:B74)/3</f>
        <v>7.8499999999999988</v>
      </c>
      <c r="D75" s="1">
        <f>ABS(B75-C75)</f>
        <v>4.5599999999999987</v>
      </c>
      <c r="E75" s="1">
        <f>D75^2</f>
        <v>20.793599999999987</v>
      </c>
      <c r="F75" s="4">
        <f>ABS((B75-C75)/B75)</f>
        <v>1.3860182370820664</v>
      </c>
      <c r="G75" s="1">
        <f>ABS((C75-B75)/B74)^2</f>
        <v>0.17630719453008145</v>
      </c>
      <c r="H75" s="1">
        <f>ABS((B75-B74)/B74)^2</f>
        <v>0.48588345220774015</v>
      </c>
      <c r="I75" s="1">
        <f>C75-B75</f>
        <v>4.5599999999999987</v>
      </c>
      <c r="J75" s="1">
        <f>ABS(I75-I74)^2</f>
        <v>77.439999999999955</v>
      </c>
    </row>
    <row r="76" spans="1:10">
      <c r="A76" s="6">
        <v>37257</v>
      </c>
      <c r="B76" s="28">
        <v>1.69</v>
      </c>
      <c r="C76" s="21">
        <f>SUM(B73:B75)/3</f>
        <v>7.1066666666666665</v>
      </c>
      <c r="D76" s="1">
        <f>ABS(B76-C76)</f>
        <v>5.4166666666666661</v>
      </c>
      <c r="E76" s="1">
        <f>D76^2</f>
        <v>29.340277777777771</v>
      </c>
      <c r="F76" s="4">
        <f>ABS((B76-C76)/B76)</f>
        <v>3.2051282051282048</v>
      </c>
      <c r="G76" s="1">
        <f>ABS((C76-B76)/B75)^2</f>
        <v>2.7106436357551922</v>
      </c>
      <c r="H76" s="1">
        <f>ABS((B76-B75)/B75)^2</f>
        <v>0.23650927097864952</v>
      </c>
      <c r="I76" s="1">
        <f>C76-B76</f>
        <v>5.4166666666666661</v>
      </c>
      <c r="J76" s="1">
        <f>ABS(I76-I75)^2</f>
        <v>0.73387777777777896</v>
      </c>
    </row>
    <row r="77" spans="1:10">
      <c r="A77" s="6">
        <v>37288</v>
      </c>
      <c r="B77" s="28">
        <v>1.02</v>
      </c>
      <c r="C77" s="21">
        <f>SUM(B74:B76)/3</f>
        <v>5.2799999999999994</v>
      </c>
      <c r="D77" s="1">
        <f>ABS(B77-C77)</f>
        <v>4.26</v>
      </c>
      <c r="E77" s="1">
        <f>D77^2</f>
        <v>18.147599999999997</v>
      </c>
      <c r="F77" s="4">
        <f>ABS((B77-C77)/B77)</f>
        <v>4.1764705882352935</v>
      </c>
      <c r="G77" s="1">
        <f>ABS((C77-B77)/B76)^2</f>
        <v>6.3539792024088788</v>
      </c>
      <c r="H77" s="1">
        <f>ABS((B77-B76)/B76)^2</f>
        <v>0.15717236791428868</v>
      </c>
      <c r="I77" s="1">
        <f>C77-B77</f>
        <v>4.26</v>
      </c>
      <c r="J77" s="1">
        <f>ABS(I77-I76)^2</f>
        <v>1.3378777777777768</v>
      </c>
    </row>
    <row r="78" spans="1:10">
      <c r="A78" s="6">
        <v>37316</v>
      </c>
      <c r="B78" s="28">
        <v>1.41</v>
      </c>
      <c r="C78" s="21">
        <f>SUM(B75:B77)/3</f>
        <v>2</v>
      </c>
      <c r="D78" s="1">
        <f>ABS(B78-C78)</f>
        <v>0.59000000000000008</v>
      </c>
      <c r="E78" s="1">
        <f>D78^2</f>
        <v>0.34810000000000008</v>
      </c>
      <c r="F78" s="4">
        <f>ABS((B78-C78)/B78)</f>
        <v>0.41843971631205684</v>
      </c>
      <c r="G78" s="1">
        <f>ABS((C78-B78)/B77)^2</f>
        <v>0.33458285274894278</v>
      </c>
      <c r="H78" s="1">
        <f>ABS((B78-B77)/B77)^2</f>
        <v>0.14619377162629751</v>
      </c>
      <c r="I78" s="1">
        <f>C78-B78</f>
        <v>0.59000000000000008</v>
      </c>
      <c r="J78" s="1">
        <f>ABS(I78-I77)^2</f>
        <v>13.4689</v>
      </c>
    </row>
    <row r="79" spans="1:10">
      <c r="A79" s="6">
        <v>37347</v>
      </c>
      <c r="B79" s="28">
        <v>3.05</v>
      </c>
      <c r="C79" s="21">
        <f>SUM(B76:B78)/3</f>
        <v>1.3733333333333333</v>
      </c>
      <c r="D79" s="1">
        <f>ABS(B79-C79)</f>
        <v>1.6766666666666665</v>
      </c>
      <c r="E79" s="1">
        <f>D79^2</f>
        <v>2.8112111111111107</v>
      </c>
      <c r="F79" s="4">
        <f>ABS((B79-C79)/B79)</f>
        <v>0.54972677595628416</v>
      </c>
      <c r="G79" s="1">
        <f>ABS((C79-B79)/B78)^2</f>
        <v>1.4140189684176407</v>
      </c>
      <c r="H79" s="1">
        <f>ABS((B79-B78)/B78)^2</f>
        <v>1.352849454252804</v>
      </c>
      <c r="I79" s="1">
        <f>C79-B79</f>
        <v>-1.6766666666666665</v>
      </c>
      <c r="J79" s="1">
        <f>ABS(I79-I78)^2</f>
        <v>5.1377777777777771</v>
      </c>
    </row>
    <row r="80" spans="1:10">
      <c r="A80" s="6">
        <v>37377</v>
      </c>
      <c r="B80" s="28">
        <v>6.72</v>
      </c>
      <c r="C80" s="21">
        <f>SUM(B77:B79)/3</f>
        <v>1.8266666666666664</v>
      </c>
      <c r="D80" s="1">
        <f>ABS(B80-C80)</f>
        <v>4.8933333333333335</v>
      </c>
      <c r="E80" s="1">
        <f>D80^2</f>
        <v>23.944711111111115</v>
      </c>
      <c r="F80" s="4">
        <f>ABS((B80-C80)/B80)</f>
        <v>0.72817460317460325</v>
      </c>
      <c r="G80" s="1">
        <f>ABS((C80-B80)/B79)^2</f>
        <v>2.5740081817910365</v>
      </c>
      <c r="H80" s="1">
        <f>ABS((B80-B79)/B79)^2</f>
        <v>1.447879602257458</v>
      </c>
      <c r="I80" s="1">
        <f>C80-B80</f>
        <v>-4.8933333333333335</v>
      </c>
      <c r="J80" s="1">
        <f>ABS(I80-I79)^2</f>
        <v>10.346944444444444</v>
      </c>
    </row>
    <row r="81" spans="1:10">
      <c r="A81" s="6">
        <v>37408</v>
      </c>
      <c r="B81" s="28">
        <v>7.76</v>
      </c>
      <c r="C81" s="21">
        <f>SUM(B78:B80)/3</f>
        <v>3.7266666666666666</v>
      </c>
      <c r="D81" s="1">
        <f>ABS(B81-C81)</f>
        <v>4.0333333333333332</v>
      </c>
      <c r="E81" s="1">
        <f>D81^2</f>
        <v>16.267777777777777</v>
      </c>
      <c r="F81" s="4">
        <f>ABS((B81-C81)/B81)</f>
        <v>0.51975945017182135</v>
      </c>
      <c r="G81" s="1">
        <f>ABS((C81-B81)/B80)^2</f>
        <v>0.36023813460569409</v>
      </c>
      <c r="H81" s="1">
        <f>ABS((B81-B80)/B80)^2</f>
        <v>2.3951247165532881E-2</v>
      </c>
      <c r="I81" s="1">
        <f>C81-B81</f>
        <v>-4.0333333333333332</v>
      </c>
      <c r="J81" s="1">
        <f>ABS(I81-I80)^2</f>
        <v>0.73960000000000059</v>
      </c>
    </row>
    <row r="82" spans="1:10">
      <c r="A82" s="6">
        <v>37438</v>
      </c>
      <c r="B82" s="28">
        <v>13.27</v>
      </c>
      <c r="C82" s="21">
        <f>SUM(B79:B81)/3</f>
        <v>5.8433333333333337</v>
      </c>
      <c r="D82" s="1">
        <f>ABS(B82-C82)</f>
        <v>7.4266666666666659</v>
      </c>
      <c r="E82" s="1">
        <f>D82^2</f>
        <v>55.155377777777765</v>
      </c>
      <c r="F82" s="4">
        <f>ABS((B82-C82)/B82)</f>
        <v>0.55965837729213763</v>
      </c>
      <c r="G82" s="1">
        <f>ABS((C82-B82)/B81)^2</f>
        <v>0.91593450715036417</v>
      </c>
      <c r="H82" s="1">
        <f>ABS((B82-B81)/B81)^2</f>
        <v>0.50417319853331921</v>
      </c>
      <c r="I82" s="1">
        <f>C82-B82</f>
        <v>-7.4266666666666659</v>
      </c>
      <c r="J82" s="1">
        <f>ABS(I82-I81)^2</f>
        <v>11.514711111111106</v>
      </c>
    </row>
    <row r="83" spans="1:10">
      <c r="A83" s="6">
        <v>37469</v>
      </c>
      <c r="B83" s="28">
        <v>12.33</v>
      </c>
      <c r="C83" s="21">
        <f>SUM(B80:B82)/3</f>
        <v>9.25</v>
      </c>
      <c r="D83" s="1">
        <f>ABS(B83-C83)</f>
        <v>3.08</v>
      </c>
      <c r="E83" s="1">
        <f>D83^2</f>
        <v>9.4863999999999997</v>
      </c>
      <c r="F83" s="4">
        <f>ABS((B83-C83)/B83)</f>
        <v>0.24979724249797242</v>
      </c>
      <c r="G83" s="1">
        <f>ABS((C83-B83)/B82)^2</f>
        <v>5.3871564384481145E-2</v>
      </c>
      <c r="H83" s="1">
        <f>ABS((B83-B82)/B82)^2</f>
        <v>5.0178059422043651E-3</v>
      </c>
      <c r="I83" s="1">
        <f>C83-B83</f>
        <v>-3.08</v>
      </c>
      <c r="J83" s="1">
        <f>ABS(I83-I82)^2</f>
        <v>18.893511111111103</v>
      </c>
    </row>
    <row r="84" spans="1:10">
      <c r="A84" s="6">
        <v>37500</v>
      </c>
      <c r="B84" s="28">
        <v>15.38</v>
      </c>
      <c r="C84" s="21">
        <f>SUM(B81:B83)/3</f>
        <v>11.12</v>
      </c>
      <c r="D84" s="1">
        <f>ABS(B84-C84)</f>
        <v>4.2600000000000016</v>
      </c>
      <c r="E84" s="1">
        <f>D84^2</f>
        <v>18.147600000000015</v>
      </c>
      <c r="F84" s="4">
        <f>ABS((B84-C84)/B84)</f>
        <v>0.27698309492847861</v>
      </c>
      <c r="G84" s="1">
        <f>ABS((C84-B84)/B83)^2</f>
        <v>0.11936940936887666</v>
      </c>
      <c r="H84" s="1">
        <f>ABS((B84-B83)/B83)^2</f>
        <v>6.1189023929002995E-2</v>
      </c>
      <c r="I84" s="1">
        <f>C84-B84</f>
        <v>-4.2600000000000016</v>
      </c>
      <c r="J84" s="1">
        <f>ABS(I84-I83)^2</f>
        <v>1.3924000000000034</v>
      </c>
    </row>
    <row r="85" spans="1:10">
      <c r="A85" s="6">
        <v>37530</v>
      </c>
      <c r="B85" s="28">
        <v>24</v>
      </c>
      <c r="C85" s="21">
        <f>SUM(B82:B84)/3</f>
        <v>13.660000000000002</v>
      </c>
      <c r="D85" s="1">
        <f>ABS(B85-C85)</f>
        <v>10.339999999999998</v>
      </c>
      <c r="E85" s="1">
        <f>D85^2</f>
        <v>106.91559999999996</v>
      </c>
      <c r="F85" s="4">
        <f>ABS((B85-C85)/B85)</f>
        <v>0.43083333333333323</v>
      </c>
      <c r="G85" s="1">
        <f>ABS((C85-B85)/B84)^2</f>
        <v>0.4519895630587743</v>
      </c>
      <c r="H85" s="1">
        <f>ABS((B85-B84)/B84)^2</f>
        <v>0.31412453645066202</v>
      </c>
      <c r="I85" s="1">
        <f>C85-B85</f>
        <v>-10.339999999999998</v>
      </c>
      <c r="J85" s="1">
        <f>ABS(I85-I84)^2</f>
        <v>36.966399999999958</v>
      </c>
    </row>
    <row r="86" spans="1:10">
      <c r="A86" s="6">
        <v>37561</v>
      </c>
      <c r="B86" s="28">
        <v>20.83</v>
      </c>
      <c r="C86" s="21">
        <f>SUM(B83:B85)/3</f>
        <v>17.236666666666668</v>
      </c>
      <c r="D86" s="1">
        <f>ABS(B86-C86)</f>
        <v>3.5933333333333302</v>
      </c>
      <c r="E86" s="1">
        <f>D86^2</f>
        <v>12.912044444444422</v>
      </c>
      <c r="F86" s="4">
        <f>ABS((B86-C86)/B86)</f>
        <v>0.17250760121619446</v>
      </c>
      <c r="G86" s="1">
        <f>ABS((C86-B86)/B85)^2</f>
        <v>2.2416743827160454E-2</v>
      </c>
      <c r="H86" s="1">
        <f>ABS((B86-B85)/B85)^2</f>
        <v>1.7446006944444467E-2</v>
      </c>
      <c r="I86" s="1">
        <f>C86-B86</f>
        <v>-3.5933333333333302</v>
      </c>
      <c r="J86" s="1">
        <f>ABS(I86-I85)^2</f>
        <v>45.517511111111126</v>
      </c>
    </row>
    <row r="87" spans="1:10">
      <c r="A87" s="6">
        <v>37591</v>
      </c>
      <c r="B87" s="28">
        <v>5.42</v>
      </c>
      <c r="C87" s="21">
        <f>SUM(B84:B86)/3</f>
        <v>20.07</v>
      </c>
      <c r="D87" s="1">
        <f>ABS(B87-C87)</f>
        <v>14.65</v>
      </c>
      <c r="E87" s="1">
        <f>D87^2</f>
        <v>214.6225</v>
      </c>
      <c r="F87" s="4">
        <f>ABS((B87-C87)/B87)</f>
        <v>2.7029520295202953</v>
      </c>
      <c r="G87" s="1">
        <f>ABS((C87-B87)/B86)^2</f>
        <v>0.49464851486175393</v>
      </c>
      <c r="H87" s="1">
        <f>ABS((B87-B86)/B86)^2</f>
        <v>0.54730162490904932</v>
      </c>
      <c r="I87" s="1">
        <f>C87-B87</f>
        <v>14.65</v>
      </c>
      <c r="J87" s="1">
        <f>ABS(I87-I86)^2</f>
        <v>332.81921111111109</v>
      </c>
    </row>
    <row r="88" spans="1:10">
      <c r="A88" s="6">
        <v>37622</v>
      </c>
      <c r="B88" s="28">
        <v>2.94</v>
      </c>
      <c r="C88" s="21">
        <f>SUM(B85:B87)/3</f>
        <v>16.75</v>
      </c>
      <c r="D88" s="1">
        <f>ABS(B88-C88)</f>
        <v>13.81</v>
      </c>
      <c r="E88" s="1">
        <f>D88^2</f>
        <v>190.71610000000001</v>
      </c>
      <c r="F88" s="4">
        <f>ABS((B88-C88)/B88)</f>
        <v>4.6972789115646263</v>
      </c>
      <c r="G88" s="1">
        <f>ABS((C88-B88)/B87)^2</f>
        <v>6.4921535654470937</v>
      </c>
      <c r="H88" s="1">
        <f>ABS((B88-B87)/B87)^2</f>
        <v>0.20936534088588121</v>
      </c>
      <c r="I88" s="1">
        <f>C88-B88</f>
        <v>13.81</v>
      </c>
      <c r="J88" s="1">
        <f>ABS(I88-I87)^2</f>
        <v>0.70559999999999978</v>
      </c>
    </row>
    <row r="89" spans="1:10">
      <c r="A89" s="6">
        <v>37653</v>
      </c>
      <c r="B89" s="28">
        <v>1.76</v>
      </c>
      <c r="C89" s="21">
        <f>SUM(B86:B88)/3</f>
        <v>9.73</v>
      </c>
      <c r="D89" s="1">
        <f>ABS(B89-C89)</f>
        <v>7.9700000000000006</v>
      </c>
      <c r="E89" s="1">
        <f>D89^2</f>
        <v>63.520900000000012</v>
      </c>
      <c r="F89" s="4">
        <f>ABS((B89-C89)/B89)</f>
        <v>4.5284090909090908</v>
      </c>
      <c r="G89" s="1">
        <f>ABS((C89-B89)/B88)^2</f>
        <v>7.3488939793604544</v>
      </c>
      <c r="H89" s="1">
        <f>ABS((B89-B88)/B88)^2</f>
        <v>0.16109028645471793</v>
      </c>
      <c r="I89" s="1">
        <f>C89-B89</f>
        <v>7.9700000000000006</v>
      </c>
      <c r="J89" s="1">
        <f>ABS(I89-I88)^2</f>
        <v>34.105599999999995</v>
      </c>
    </row>
    <row r="90" spans="1:10">
      <c r="A90" s="6">
        <v>37681</v>
      </c>
      <c r="B90" s="28">
        <v>2.62</v>
      </c>
      <c r="C90" s="21">
        <f>SUM(B87:B89)/3</f>
        <v>3.3733333333333331</v>
      </c>
      <c r="D90" s="1">
        <f>ABS(B90-C90)</f>
        <v>0.75333333333333297</v>
      </c>
      <c r="E90" s="1">
        <f>D90^2</f>
        <v>0.56751111111111052</v>
      </c>
      <c r="F90" s="4">
        <f>ABS((B90-C90)/B90)</f>
        <v>0.28753180661577593</v>
      </c>
      <c r="G90" s="1">
        <f>ABS((C90-B90)/B89)^2</f>
        <v>0.18320994031221285</v>
      </c>
      <c r="H90" s="1">
        <f>ABS((B90-B89)/B89)^2</f>
        <v>0.23876549586776866</v>
      </c>
      <c r="I90" s="1">
        <f>C90-B90</f>
        <v>0.75333333333333297</v>
      </c>
      <c r="J90" s="1">
        <f>ABS(I90-I89)^2</f>
        <v>52.080277777777795</v>
      </c>
    </row>
    <row r="91" spans="1:10">
      <c r="A91" s="6">
        <v>37712</v>
      </c>
      <c r="B91" s="28">
        <v>2.48</v>
      </c>
      <c r="C91" s="21">
        <f>SUM(B88:B90)/3</f>
        <v>2.44</v>
      </c>
      <c r="D91" s="1">
        <f>ABS(B91-C91)</f>
        <v>4.0000000000000036E-2</v>
      </c>
      <c r="E91" s="1">
        <f>D91^2</f>
        <v>1.6000000000000029E-3</v>
      </c>
      <c r="F91" s="4">
        <f>ABS((B91-C91)/B91)</f>
        <v>1.612903225806453E-2</v>
      </c>
      <c r="G91" s="1">
        <f>ABS((C91-B91)/B90)^2</f>
        <v>2.3308664996212383E-4</v>
      </c>
      <c r="H91" s="1">
        <f>ABS((B91-B90)/B90)^2</f>
        <v>2.8553114620360168E-3</v>
      </c>
      <c r="I91" s="1">
        <f>C91-B91</f>
        <v>-4.0000000000000036E-2</v>
      </c>
      <c r="J91" s="1">
        <f>ABS(I91-I90)^2</f>
        <v>0.62937777777777726</v>
      </c>
    </row>
    <row r="92" spans="1:10">
      <c r="A92" s="6">
        <v>37742</v>
      </c>
      <c r="B92" s="28">
        <v>2.46</v>
      </c>
      <c r="C92" s="21">
        <f>SUM(B89:B91)/3</f>
        <v>2.2866666666666666</v>
      </c>
      <c r="D92" s="1">
        <f>ABS(B92-C92)</f>
        <v>0.17333333333333334</v>
      </c>
      <c r="E92" s="1">
        <f>D92^2</f>
        <v>3.0044444444444447E-2</v>
      </c>
      <c r="F92" s="4">
        <f>ABS((B92-C92)/B92)</f>
        <v>7.0460704607046079E-2</v>
      </c>
      <c r="G92" s="1">
        <f>ABS((C92-B92)/B91)^2</f>
        <v>4.884957798589433E-3</v>
      </c>
      <c r="H92" s="1">
        <f>ABS((B92-B91)/B91)^2</f>
        <v>6.503642039542155E-5</v>
      </c>
      <c r="I92" s="1">
        <f>C92-B92</f>
        <v>-0.17333333333333334</v>
      </c>
      <c r="J92" s="1">
        <f>ABS(I92-I91)^2</f>
        <v>1.7777777777777771E-2</v>
      </c>
    </row>
    <row r="93" spans="1:10">
      <c r="A93" s="6">
        <v>37773</v>
      </c>
      <c r="B93" s="28">
        <v>3.79</v>
      </c>
      <c r="C93" s="21">
        <f>SUM(B90:B92)/3</f>
        <v>2.52</v>
      </c>
      <c r="D93" s="1">
        <f>ABS(B93-C93)</f>
        <v>1.27</v>
      </c>
      <c r="E93" s="1">
        <f>D93^2</f>
        <v>1.6129</v>
      </c>
      <c r="F93" s="4">
        <f>ABS((B93-C93)/B93)</f>
        <v>0.33509234828496043</v>
      </c>
      <c r="G93" s="1">
        <f>ABS((C93-B93)/B92)^2</f>
        <v>0.2665245554894573</v>
      </c>
      <c r="H93" s="1">
        <f>ABS((B93-B92)/B92)^2</f>
        <v>0.29230286205301076</v>
      </c>
      <c r="I93" s="1">
        <f>C93-B93</f>
        <v>-1.27</v>
      </c>
      <c r="J93" s="1">
        <f>ABS(I93-I92)^2</f>
        <v>1.2026777777777777</v>
      </c>
    </row>
    <row r="94" spans="1:10">
      <c r="A94" s="6">
        <v>37803</v>
      </c>
      <c r="B94" s="28">
        <v>7.14</v>
      </c>
      <c r="C94" s="21">
        <f>SUM(B91:B93)/3</f>
        <v>2.91</v>
      </c>
      <c r="D94" s="1">
        <f>ABS(B94-C94)</f>
        <v>4.2299999999999995</v>
      </c>
      <c r="E94" s="1">
        <f>D94^2</f>
        <v>17.892899999999997</v>
      </c>
      <c r="F94" s="4">
        <f>ABS((B94-C94)/B94)</f>
        <v>0.59243697478991597</v>
      </c>
      <c r="G94" s="1">
        <f>ABS((C94-B94)/B93)^2</f>
        <v>1.245668019576583</v>
      </c>
      <c r="H94" s="1">
        <f>ABS((B94-B93)/B93)^2</f>
        <v>0.78128807234703168</v>
      </c>
      <c r="I94" s="1">
        <f>C94-B94</f>
        <v>-4.2299999999999995</v>
      </c>
      <c r="J94" s="1">
        <f>ABS(I94-I93)^2</f>
        <v>8.7615999999999978</v>
      </c>
    </row>
    <row r="95" spans="1:10">
      <c r="A95" s="6">
        <v>37834</v>
      </c>
      <c r="B95" s="28">
        <v>11.46</v>
      </c>
      <c r="C95" s="21">
        <f>SUM(B92:B94)/3</f>
        <v>4.4633333333333338</v>
      </c>
      <c r="D95" s="1">
        <f>ABS(B95-C95)</f>
        <v>6.996666666666667</v>
      </c>
      <c r="E95" s="1">
        <f>D95^2</f>
        <v>48.953344444444447</v>
      </c>
      <c r="F95" s="4">
        <f>ABS((B95-C95)/B95)</f>
        <v>0.6105293775450843</v>
      </c>
      <c r="G95" s="1">
        <f>ABS((C95-B95)/B94)^2</f>
        <v>0.96025360035081586</v>
      </c>
      <c r="H95" s="1">
        <f>ABS((B95-B94)/B94)^2</f>
        <v>0.3660758421015467</v>
      </c>
      <c r="I95" s="1">
        <f>C95-B95</f>
        <v>-6.996666666666667</v>
      </c>
      <c r="J95" s="1">
        <f>ABS(I95-I94)^2</f>
        <v>7.654444444444449</v>
      </c>
    </row>
    <row r="96" spans="1:10">
      <c r="A96" s="6">
        <v>37865</v>
      </c>
      <c r="B96" s="28">
        <v>14.9</v>
      </c>
      <c r="C96" s="21">
        <f>SUM(B93:B95)/3</f>
        <v>7.4633333333333338</v>
      </c>
      <c r="D96" s="1">
        <f>ABS(B96-C96)</f>
        <v>7.4366666666666665</v>
      </c>
      <c r="E96" s="1">
        <f>D96^2</f>
        <v>55.304011111111109</v>
      </c>
      <c r="F96" s="4">
        <f>ABS((B96-C96)/B96)</f>
        <v>0.49910514541387024</v>
      </c>
      <c r="G96" s="1">
        <f>ABS((C96-B96)/B95)^2</f>
        <v>0.42110208899542151</v>
      </c>
      <c r="H96" s="1">
        <f>ABS((B96-B95)/B95)^2</f>
        <v>9.0104742499139523E-2</v>
      </c>
      <c r="I96" s="1">
        <f>C96-B96</f>
        <v>-7.4366666666666665</v>
      </c>
      <c r="J96" s="1">
        <f>ABS(I96-I95)^2</f>
        <v>0.19359999999999955</v>
      </c>
    </row>
    <row r="97" spans="1:10">
      <c r="A97" s="6">
        <v>37895</v>
      </c>
      <c r="B97" s="28">
        <v>21.27</v>
      </c>
      <c r="C97" s="21">
        <f>SUM(B94:B96)/3</f>
        <v>11.166666666666666</v>
      </c>
      <c r="D97" s="1">
        <f>ABS(B97-C97)</f>
        <v>10.103333333333333</v>
      </c>
      <c r="E97" s="1">
        <f>D97^2</f>
        <v>102.07734444444445</v>
      </c>
      <c r="F97" s="4">
        <f>ABS((B97-C97)/B97)</f>
        <v>0.47500391788120988</v>
      </c>
      <c r="G97" s="1">
        <f>ABS((C97-B97)/B96)^2</f>
        <v>0.45978714672512244</v>
      </c>
      <c r="H97" s="1">
        <f>ABS((B97-B96)/B96)^2</f>
        <v>0.18277059591910266</v>
      </c>
      <c r="I97" s="1">
        <f>C97-B97</f>
        <v>-10.103333333333333</v>
      </c>
      <c r="J97" s="1">
        <f>ABS(I97-I96)^2</f>
        <v>7.1111111111111125</v>
      </c>
    </row>
    <row r="98" spans="1:10">
      <c r="A98" s="6">
        <v>37926</v>
      </c>
      <c r="B98" s="28">
        <v>11.27</v>
      </c>
      <c r="C98" s="21">
        <f>SUM(B95:B97)/3</f>
        <v>15.876666666666665</v>
      </c>
      <c r="D98" s="1">
        <f>ABS(B98-C98)</f>
        <v>4.6066666666666656</v>
      </c>
      <c r="E98" s="1">
        <f>D98^2</f>
        <v>21.221377777777768</v>
      </c>
      <c r="F98" s="4">
        <f>ABS((B98-C98)/B98)</f>
        <v>0.40875480627033411</v>
      </c>
      <c r="G98" s="1">
        <f>ABS((C98-B98)/B97)^2</f>
        <v>4.6907101406210489E-2</v>
      </c>
      <c r="H98" s="1">
        <f>ABS((B98-B97)/B97)^2</f>
        <v>0.22103702171180353</v>
      </c>
      <c r="I98" s="1">
        <f>C98-B98</f>
        <v>4.6066666666666656</v>
      </c>
      <c r="J98" s="1">
        <f>ABS(I98-I97)^2</f>
        <v>216.38409999999996</v>
      </c>
    </row>
    <row r="99" spans="1:10">
      <c r="A99" s="6">
        <v>37956</v>
      </c>
      <c r="B99" s="28">
        <v>4.25</v>
      </c>
      <c r="C99" s="21">
        <f>SUM(B96:B98)/3</f>
        <v>15.813333333333333</v>
      </c>
      <c r="D99" s="1">
        <f>ABS(B99-C99)</f>
        <v>11.563333333333333</v>
      </c>
      <c r="E99" s="1">
        <f>D99^2</f>
        <v>133.71067777777776</v>
      </c>
      <c r="F99" s="4">
        <f>ABS((B99-C99)/B99)</f>
        <v>2.7207843137254901</v>
      </c>
      <c r="G99" s="1">
        <f>ABS((C99-B99)/B98)^2</f>
        <v>1.0527330513497273</v>
      </c>
      <c r="H99" s="1">
        <f>ABS((B99-B98)/B98)^2</f>
        <v>0.38799523512966</v>
      </c>
      <c r="I99" s="1">
        <f>C99-B99</f>
        <v>11.563333333333333</v>
      </c>
      <c r="J99" s="1">
        <f>ABS(I99-I98)^2</f>
        <v>48.395211111111117</v>
      </c>
    </row>
    <row r="100" spans="1:10">
      <c r="A100" s="6">
        <v>37987</v>
      </c>
      <c r="B100" s="28">
        <v>2.5499999999999998</v>
      </c>
      <c r="C100" s="21">
        <f>SUM(B97:B99)/3</f>
        <v>12.263333333333334</v>
      </c>
      <c r="D100" s="1">
        <f>ABS(B100-C100)</f>
        <v>9.7133333333333347</v>
      </c>
      <c r="E100" s="1">
        <f>D100^2</f>
        <v>94.348844444444467</v>
      </c>
      <c r="F100" s="4">
        <f>ABS((B100-C100)/B100)</f>
        <v>3.8091503267973863</v>
      </c>
      <c r="G100" s="1">
        <f>ABS((C100-B100)/B99)^2</f>
        <v>5.2234654363706277</v>
      </c>
      <c r="H100" s="1">
        <f>ABS((B100-B99)/B99)^2</f>
        <v>0.16000000000000003</v>
      </c>
      <c r="I100" s="1">
        <f>C100-B100</f>
        <v>9.7133333333333347</v>
      </c>
      <c r="J100" s="1">
        <f>ABS(I100-I99)^2</f>
        <v>3.4224999999999923</v>
      </c>
    </row>
    <row r="101" spans="1:10">
      <c r="A101" s="6">
        <v>38018</v>
      </c>
      <c r="B101" s="28">
        <v>2.2000000000000002</v>
      </c>
      <c r="C101" s="21">
        <f>SUM(B98:B100)/3</f>
        <v>6.0233333333333334</v>
      </c>
      <c r="D101" s="1">
        <f>ABS(B101-C101)</f>
        <v>3.8233333333333333</v>
      </c>
      <c r="E101" s="1">
        <f>D101^2</f>
        <v>14.617877777777776</v>
      </c>
      <c r="F101" s="4">
        <f>ABS((B101-C101)/B101)</f>
        <v>1.7378787878787878</v>
      </c>
      <c r="G101" s="1">
        <f>ABS((C101-B101)/B100)^2</f>
        <v>2.2480396428723997</v>
      </c>
      <c r="H101" s="1">
        <f>ABS((B101-B100)/B100)^2</f>
        <v>1.883890811226448E-2</v>
      </c>
      <c r="I101" s="1">
        <f>C101-B101</f>
        <v>3.8233333333333333</v>
      </c>
      <c r="J101" s="1">
        <f>ABS(I101-I100)^2</f>
        <v>34.692100000000018</v>
      </c>
    </row>
    <row r="102" spans="1:10">
      <c r="A102" s="6">
        <v>38047</v>
      </c>
      <c r="B102" s="28">
        <v>2.09</v>
      </c>
      <c r="C102" s="21">
        <f>SUM(B99:B101)/3</f>
        <v>3</v>
      </c>
      <c r="D102" s="1">
        <f>ABS(B102-C102)</f>
        <v>0.91000000000000014</v>
      </c>
      <c r="E102" s="1">
        <f>D102^2</f>
        <v>0.82810000000000028</v>
      </c>
      <c r="F102" s="4">
        <f>ABS((B102-C102)/B102)</f>
        <v>0.43540669856459341</v>
      </c>
      <c r="G102" s="1">
        <f>ABS((C102-B102)/B101)^2</f>
        <v>0.1710950413223141</v>
      </c>
      <c r="H102" s="1">
        <f>ABS((B102-B101)/B101)^2</f>
        <v>2.5000000000000144E-3</v>
      </c>
      <c r="I102" s="1">
        <f>C102-B102</f>
        <v>0.91000000000000014</v>
      </c>
      <c r="J102" s="1">
        <f>ABS(I102-I101)^2</f>
        <v>8.4875111111111092</v>
      </c>
    </row>
    <row r="103" spans="1:10">
      <c r="A103" s="6">
        <v>38078</v>
      </c>
      <c r="B103" s="28">
        <v>2.37</v>
      </c>
      <c r="C103" s="21">
        <f>SUM(B100:B102)/3</f>
        <v>2.2799999999999998</v>
      </c>
      <c r="D103" s="1">
        <f>ABS(B103-C103)</f>
        <v>9.0000000000000302E-2</v>
      </c>
      <c r="E103" s="1">
        <f>D103^2</f>
        <v>8.1000000000000551E-3</v>
      </c>
      <c r="F103" s="4">
        <f>ABS((B103-C103)/B103)</f>
        <v>3.7974683544303924E-2</v>
      </c>
      <c r="G103" s="1">
        <f>ABS((C103-B103)/B102)^2</f>
        <v>1.8543531512557074E-3</v>
      </c>
      <c r="H103" s="1">
        <f>ABS((B103-B102)/B102)^2</f>
        <v>1.7948307044252682E-2</v>
      </c>
      <c r="I103" s="1">
        <f>C103-B103</f>
        <v>-9.0000000000000302E-2</v>
      </c>
      <c r="J103" s="1">
        <f>ABS(I103-I102)^2</f>
        <v>1.0000000000000009</v>
      </c>
    </row>
    <row r="104" spans="1:10">
      <c r="A104" s="6">
        <v>38108</v>
      </c>
      <c r="B104" s="28">
        <v>2.76</v>
      </c>
      <c r="C104" s="21">
        <f>SUM(B101:B103)/3</f>
        <v>2.2200000000000002</v>
      </c>
      <c r="D104" s="1">
        <f>ABS(B104-C104)</f>
        <v>0.53999999999999959</v>
      </c>
      <c r="E104" s="1">
        <f>D104^2</f>
        <v>0.29159999999999958</v>
      </c>
      <c r="F104" s="4">
        <f>ABS((B104-C104)/B104)</f>
        <v>0.19565217391304335</v>
      </c>
      <c r="G104" s="1">
        <f>ABS((C104-B104)/B103)^2</f>
        <v>5.1914757250440556E-2</v>
      </c>
      <c r="H104" s="1">
        <f>ABS((B104-B103)/B103)^2</f>
        <v>2.7078993751001392E-2</v>
      </c>
      <c r="I104" s="1">
        <f>C104-B104</f>
        <v>-0.53999999999999959</v>
      </c>
      <c r="J104" s="1">
        <f>ABS(I104-I103)^2</f>
        <v>0.20249999999999935</v>
      </c>
    </row>
    <row r="105" spans="1:10">
      <c r="A105" s="6">
        <v>38139</v>
      </c>
      <c r="B105" s="28">
        <v>2.75</v>
      </c>
      <c r="C105" s="21">
        <f>SUM(B102:B104)/3</f>
        <v>2.4066666666666667</v>
      </c>
      <c r="D105" s="1">
        <f>ABS(B105-C105)</f>
        <v>0.34333333333333327</v>
      </c>
      <c r="E105" s="1">
        <f>D105^2</f>
        <v>0.11787777777777773</v>
      </c>
      <c r="F105" s="4">
        <f>ABS((B105-C105)/B105)</f>
        <v>0.12484848484848482</v>
      </c>
      <c r="G105" s="1">
        <f>ABS((C105-B105)/B104)^2</f>
        <v>1.5474398469042448E-2</v>
      </c>
      <c r="H105" s="1">
        <f>ABS((B105-B104)/B104)^2</f>
        <v>1.3127494223901982E-5</v>
      </c>
      <c r="I105" s="1">
        <f>C105-B105</f>
        <v>-0.34333333333333327</v>
      </c>
      <c r="J105" s="1">
        <f>ABS(I105-I104)^2</f>
        <v>3.8677777777777644E-2</v>
      </c>
    </row>
    <row r="106" spans="1:10">
      <c r="A106" s="6">
        <v>38169</v>
      </c>
      <c r="B106" s="28">
        <v>4.5</v>
      </c>
      <c r="C106" s="21">
        <f>SUM(B103:B105)/3</f>
        <v>2.6266666666666665</v>
      </c>
      <c r="D106" s="1">
        <f>ABS(B106-C106)</f>
        <v>1.8733333333333335</v>
      </c>
      <c r="E106" s="1">
        <f>D106^2</f>
        <v>3.5093777777777784</v>
      </c>
      <c r="F106" s="4">
        <f>ABS((B106-C106)/B106)</f>
        <v>0.41629629629629633</v>
      </c>
      <c r="G106" s="1">
        <f>ABS((C106-B106)/B105)^2</f>
        <v>0.46404995408631777</v>
      </c>
      <c r="H106" s="1">
        <f>ABS((B106-B105)/B105)^2</f>
        <v>0.4049586776859504</v>
      </c>
      <c r="I106" s="1">
        <f>C106-B106</f>
        <v>-1.8733333333333335</v>
      </c>
      <c r="J106" s="1">
        <f>ABS(I106-I105)^2</f>
        <v>2.3409000000000009</v>
      </c>
    </row>
    <row r="107" spans="1:10">
      <c r="A107" s="6">
        <v>38200</v>
      </c>
      <c r="B107" s="28">
        <v>16.21</v>
      </c>
      <c r="C107" s="21">
        <f>SUM(B104:B106)/3</f>
        <v>3.3366666666666664</v>
      </c>
      <c r="D107" s="1">
        <f>ABS(B107-C107)</f>
        <v>12.873333333333335</v>
      </c>
      <c r="E107" s="1">
        <f>D107^2</f>
        <v>165.72271111111115</v>
      </c>
      <c r="F107" s="4">
        <f>ABS((B107-C107)/B107)</f>
        <v>0.79415998354924944</v>
      </c>
      <c r="G107" s="1">
        <f>ABS((C107-B107)/B106)^2</f>
        <v>8.1838375857338832</v>
      </c>
      <c r="H107" s="1">
        <f>ABS((B107-B106)/B106)^2</f>
        <v>6.7715604938271605</v>
      </c>
      <c r="I107" s="1">
        <f>C107-B107</f>
        <v>-12.873333333333335</v>
      </c>
      <c r="J107" s="1">
        <f>ABS(I107-I106)^2</f>
        <v>121.00000000000004</v>
      </c>
    </row>
    <row r="108" spans="1:10">
      <c r="A108" s="6">
        <v>38231</v>
      </c>
      <c r="B108" s="28">
        <v>30.38</v>
      </c>
      <c r="C108" s="21">
        <f>SUM(B105:B107)/3</f>
        <v>7.82</v>
      </c>
      <c r="D108" s="1">
        <f>ABS(B108-C108)</f>
        <v>22.56</v>
      </c>
      <c r="E108" s="1">
        <f>D108^2</f>
        <v>508.95359999999994</v>
      </c>
      <c r="F108" s="4">
        <f>ABS((B108-C108)/B108)</f>
        <v>0.74259381171823569</v>
      </c>
      <c r="G108" s="1">
        <f>ABS((C108-B108)/B107)^2</f>
        <v>1.9369221290122962</v>
      </c>
      <c r="H108" s="1">
        <f>ABS((B108-B107)/B107)^2</f>
        <v>0.76414129631863681</v>
      </c>
      <c r="I108" s="1">
        <f>C108-B108</f>
        <v>-22.56</v>
      </c>
      <c r="J108" s="1">
        <f>ABS(I108-I107)^2</f>
        <v>93.831511111111055</v>
      </c>
    </row>
    <row r="109" spans="1:10">
      <c r="A109" s="6">
        <v>38261</v>
      </c>
      <c r="B109" s="28">
        <v>32.89</v>
      </c>
      <c r="C109" s="21">
        <f>SUM(B106:B108)/3</f>
        <v>17.03</v>
      </c>
      <c r="D109" s="1">
        <f>ABS(B109-C109)</f>
        <v>15.86</v>
      </c>
      <c r="E109" s="1">
        <f>D109^2</f>
        <v>251.53959999999998</v>
      </c>
      <c r="F109" s="4">
        <f>ABS((B109-C109)/B109)</f>
        <v>0.48221343873517786</v>
      </c>
      <c r="G109" s="1">
        <f>ABS((C109-B109)/B108)^2</f>
        <v>0.27254036104450058</v>
      </c>
      <c r="H109" s="1">
        <f>ABS((B109-B108)/B108)^2</f>
        <v>6.8260883320815525E-3</v>
      </c>
      <c r="I109" s="1">
        <f>C109-B109</f>
        <v>-15.86</v>
      </c>
      <c r="J109" s="1">
        <f>ABS(I109-I108)^2</f>
        <v>44.889999999999993</v>
      </c>
    </row>
    <row r="110" spans="1:10">
      <c r="A110" s="6">
        <v>38292</v>
      </c>
      <c r="B110" s="28">
        <v>45.71</v>
      </c>
      <c r="C110" s="21">
        <f>SUM(B107:B109)/3</f>
        <v>26.493333333333336</v>
      </c>
      <c r="D110" s="1">
        <f>ABS(B110-C110)</f>
        <v>19.216666666666665</v>
      </c>
      <c r="E110" s="1">
        <f>D110^2</f>
        <v>369.28027777777771</v>
      </c>
      <c r="F110" s="4">
        <f>ABS((B110-C110)/B110)</f>
        <v>0.4204039962079778</v>
      </c>
      <c r="G110" s="1">
        <f>ABS((C110-B110)/B109)^2</f>
        <v>0.34137236967487999</v>
      </c>
      <c r="H110" s="1">
        <f>ABS((B110-B109)/B109)^2</f>
        <v>0.15193166715368522</v>
      </c>
      <c r="I110" s="1">
        <f>C110-B110</f>
        <v>-19.216666666666665</v>
      </c>
      <c r="J110" s="1">
        <f>ABS(I110-I109)^2</f>
        <v>11.267211111111104</v>
      </c>
    </row>
    <row r="111" spans="1:10">
      <c r="A111" s="6">
        <v>38322</v>
      </c>
      <c r="B111" s="28">
        <v>15.32</v>
      </c>
      <c r="C111" s="21">
        <f>SUM(B108:B110)/3</f>
        <v>36.326666666666661</v>
      </c>
      <c r="D111" s="1">
        <f>ABS(B111-C111)</f>
        <v>21.006666666666661</v>
      </c>
      <c r="E111" s="1">
        <f>D111^2</f>
        <v>441.28004444444417</v>
      </c>
      <c r="F111" s="4">
        <f>ABS((B111-C111)/B111)</f>
        <v>1.371192341166231</v>
      </c>
      <c r="G111" s="1">
        <f>ABS((C111-B111)/B110)^2</f>
        <v>0.21119899422253652</v>
      </c>
      <c r="H111" s="1">
        <f>ABS((B111-B110)/B110)^2</f>
        <v>0.44201698465126971</v>
      </c>
      <c r="I111" s="1">
        <f>C111-B111</f>
        <v>21.006666666666661</v>
      </c>
      <c r="J111" s="1">
        <f>ABS(I111-I110)^2</f>
        <v>1617.9165444444441</v>
      </c>
    </row>
    <row r="112" spans="1:10">
      <c r="A112" s="6">
        <v>38353</v>
      </c>
      <c r="B112" s="28">
        <v>4.76</v>
      </c>
      <c r="C112" s="21">
        <f>SUM(B109:B111)/3</f>
        <v>31.306666666666661</v>
      </c>
      <c r="D112" s="1">
        <f>ABS(B112-C112)</f>
        <v>26.54666666666666</v>
      </c>
      <c r="E112" s="1">
        <f>D112^2</f>
        <v>704.72551111111079</v>
      </c>
      <c r="F112" s="4">
        <f>ABS((B112-C112)/B112)</f>
        <v>5.5770308123249288</v>
      </c>
      <c r="G112" s="1">
        <f>ABS((C112-B112)/B111)^2</f>
        <v>3.002634447330367</v>
      </c>
      <c r="H112" s="1">
        <f>ABS((B112-B111)/B111)^2</f>
        <v>0.47512765101677701</v>
      </c>
      <c r="I112" s="1">
        <f>C112-B112</f>
        <v>26.54666666666666</v>
      </c>
      <c r="J112" s="1">
        <f>ABS(I112-I111)^2</f>
        <v>30.69159999999999</v>
      </c>
    </row>
    <row r="113" spans="1:10">
      <c r="A113" s="6">
        <v>38384</v>
      </c>
      <c r="B113" s="28">
        <v>2.71</v>
      </c>
      <c r="C113" s="21">
        <f>SUM(B110:B112)/3</f>
        <v>21.930000000000003</v>
      </c>
      <c r="D113" s="1">
        <f>ABS(B113-C113)</f>
        <v>19.220000000000002</v>
      </c>
      <c r="E113" s="1">
        <f>D113^2</f>
        <v>369.40840000000009</v>
      </c>
      <c r="F113" s="4">
        <f>ABS((B113-C113)/B113)</f>
        <v>7.0922509225092263</v>
      </c>
      <c r="G113" s="1">
        <f>ABS((C113-B113)/B112)^2</f>
        <v>16.303950992161578</v>
      </c>
      <c r="H113" s="1">
        <f>ABS((B113-B112)/B112)^2</f>
        <v>0.18547860320598825</v>
      </c>
      <c r="I113" s="1">
        <f>C113-B113</f>
        <v>19.220000000000002</v>
      </c>
      <c r="J113" s="1">
        <f>ABS(I113-I112)^2</f>
        <v>53.680044444444306</v>
      </c>
    </row>
    <row r="114" spans="1:10">
      <c r="A114" s="6">
        <v>38412</v>
      </c>
      <c r="B114" s="28">
        <v>2.37</v>
      </c>
      <c r="C114" s="21">
        <f>SUM(B111:B113)/3</f>
        <v>7.5966666666666667</v>
      </c>
      <c r="D114" s="1">
        <f>ABS(B114-C114)</f>
        <v>5.2266666666666666</v>
      </c>
      <c r="E114" s="1">
        <f>D114^2</f>
        <v>27.318044444444443</v>
      </c>
      <c r="F114" s="4">
        <f>ABS((B114-C114)/B114)</f>
        <v>2.2053445850914204</v>
      </c>
      <c r="G114" s="1">
        <f>ABS((C114-B114)/B113)^2</f>
        <v>3.7197266437609029</v>
      </c>
      <c r="H114" s="1">
        <f>ABS((B114-B113)/B113)^2</f>
        <v>1.5740526408954111E-2</v>
      </c>
      <c r="I114" s="1">
        <f>C114-B114</f>
        <v>5.2266666666666666</v>
      </c>
      <c r="J114" s="1">
        <f>ABS(I114-I113)^2</f>
        <v>195.81337777777784</v>
      </c>
    </row>
    <row r="115" spans="1:10">
      <c r="A115" s="6">
        <v>38443</v>
      </c>
      <c r="B115" s="28">
        <v>2.15</v>
      </c>
      <c r="C115" s="21">
        <f>SUM(B112:B114)/3</f>
        <v>3.28</v>
      </c>
      <c r="D115" s="1">
        <f>ABS(B115-C115)</f>
        <v>1.1299999999999999</v>
      </c>
      <c r="E115" s="1">
        <f>D115^2</f>
        <v>1.2768999999999997</v>
      </c>
      <c r="F115" s="4">
        <f>ABS((B115-C115)/B115)</f>
        <v>0.52558139534883719</v>
      </c>
      <c r="G115" s="1">
        <f>ABS((C115-B115)/B114)^2</f>
        <v>0.22733180223966953</v>
      </c>
      <c r="H115" s="1">
        <f>ABS((B115-B114)/B114)^2</f>
        <v>8.6168527123502425E-3</v>
      </c>
      <c r="I115" s="1">
        <f>C115-B115</f>
        <v>1.1299999999999999</v>
      </c>
      <c r="J115" s="1">
        <f>ABS(I115-I114)^2</f>
        <v>16.782677777777778</v>
      </c>
    </row>
    <row r="116" spans="1:10">
      <c r="A116" s="6">
        <v>38473</v>
      </c>
      <c r="B116" s="28">
        <v>3.81</v>
      </c>
      <c r="C116" s="21">
        <f>SUM(B113:B115)/3</f>
        <v>2.41</v>
      </c>
      <c r="D116" s="1">
        <f>ABS(B116-C116)</f>
        <v>1.4</v>
      </c>
      <c r="E116" s="1">
        <f>D116^2</f>
        <v>1.9599999999999997</v>
      </c>
      <c r="F116" s="4">
        <f>ABS((B116-C116)/B116)</f>
        <v>0.36745406824146981</v>
      </c>
      <c r="G116" s="1">
        <f>ABS((C116-B116)/B115)^2</f>
        <v>0.42401297998918325</v>
      </c>
      <c r="H116" s="1">
        <f>ABS((B116-B115)/B115)^2</f>
        <v>0.5961276365603031</v>
      </c>
      <c r="I116" s="1">
        <f>C116-B116</f>
        <v>-1.4</v>
      </c>
      <c r="J116" s="1">
        <f>ABS(I116-I115)^2</f>
        <v>6.4008999999999991</v>
      </c>
    </row>
    <row r="117" spans="1:10">
      <c r="A117" s="6">
        <v>38504</v>
      </c>
      <c r="B117" s="28">
        <v>8.36</v>
      </c>
      <c r="C117" s="21">
        <f>SUM(B114:B116)/3</f>
        <v>2.7766666666666668</v>
      </c>
      <c r="D117" s="1">
        <f>ABS(B117-C117)</f>
        <v>5.5833333333333321</v>
      </c>
      <c r="E117" s="1">
        <f>D117^2</f>
        <v>31.173611111111097</v>
      </c>
      <c r="F117" s="4">
        <f>ABS((B117-C117)/B117)</f>
        <v>0.66786283891547038</v>
      </c>
      <c r="G117" s="1">
        <f>ABS((C117-B117)/B116)^2</f>
        <v>2.1475197271382185</v>
      </c>
      <c r="H117" s="1">
        <f>ABS((B117-B116)/B116)^2</f>
        <v>1.4261750745723709</v>
      </c>
      <c r="I117" s="1">
        <f>C117-B117</f>
        <v>-5.5833333333333321</v>
      </c>
      <c r="J117" s="1">
        <f>ABS(I117-I116)^2</f>
        <v>17.500277777777764</v>
      </c>
    </row>
    <row r="118" spans="1:10">
      <c r="A118" s="6">
        <v>38534</v>
      </c>
      <c r="B118" s="28">
        <v>17.64</v>
      </c>
      <c r="C118" s="21">
        <f>SUM(B115:B117)/3</f>
        <v>4.7733333333333334</v>
      </c>
      <c r="D118" s="1">
        <f>ABS(B118-C118)</f>
        <v>12.866666666666667</v>
      </c>
      <c r="E118" s="1">
        <f>D118^2</f>
        <v>165.55111111111111</v>
      </c>
      <c r="F118" s="4">
        <f>ABS((B118-C118)/B118)</f>
        <v>0.7294028722600151</v>
      </c>
      <c r="G118" s="1">
        <f>ABS((C118-B118)/B117)^2</f>
        <v>2.3687517328917487</v>
      </c>
      <c r="H118" s="1">
        <f>ABS((B118-B117)/B117)^2</f>
        <v>1.2322062223850192</v>
      </c>
      <c r="I118" s="1">
        <f>C118-B118</f>
        <v>-12.866666666666667</v>
      </c>
      <c r="J118" s="1">
        <f>ABS(I118-I117)^2</f>
        <v>53.04694444444447</v>
      </c>
    </row>
    <row r="119" spans="1:10">
      <c r="A119" s="6">
        <v>38565</v>
      </c>
      <c r="B119" s="28">
        <v>21.95</v>
      </c>
      <c r="C119" s="21">
        <f>SUM(B116:B118)/3</f>
        <v>9.9366666666666674</v>
      </c>
      <c r="D119" s="1">
        <f>ABS(B119-C119)</f>
        <v>12.013333333333332</v>
      </c>
      <c r="E119" s="1">
        <f>D119^2</f>
        <v>144.32017777777773</v>
      </c>
      <c r="F119" s="4">
        <f>ABS((B119-C119)/B119)</f>
        <v>0.54730447987851172</v>
      </c>
      <c r="G119" s="1">
        <f>ABS((C119-B119)/B118)^2</f>
        <v>0.4637990914850863</v>
      </c>
      <c r="H119" s="1">
        <f>ABS((B119-B118)/B118)^2</f>
        <v>5.9697669695240117E-2</v>
      </c>
      <c r="I119" s="1">
        <f>C119-B119</f>
        <v>-12.013333333333332</v>
      </c>
      <c r="J119" s="1">
        <f>ABS(I119-I118)^2</f>
        <v>0.72817777777778114</v>
      </c>
    </row>
    <row r="120" spans="1:10">
      <c r="A120" s="6">
        <v>38596</v>
      </c>
      <c r="B120" s="28">
        <v>16.86</v>
      </c>
      <c r="C120" s="21">
        <f>SUM(B117:B119)/3</f>
        <v>15.983333333333334</v>
      </c>
      <c r="D120" s="1">
        <f>ABS(B120-C120)</f>
        <v>0.87666666666666515</v>
      </c>
      <c r="E120" s="1">
        <f>D120^2</f>
        <v>0.76854444444444181</v>
      </c>
      <c r="F120" s="4">
        <f>ABS((B120-C120)/B120)</f>
        <v>5.1996836694345502E-2</v>
      </c>
      <c r="G120" s="1">
        <f>ABS((C120-B120)/B119)^2</f>
        <v>1.5951441606144464E-3</v>
      </c>
      <c r="H120" s="1">
        <f>ABS((B120-B119)/B119)^2</f>
        <v>5.3773278469912471E-2</v>
      </c>
      <c r="I120" s="1">
        <f>C120-B120</f>
        <v>-0.87666666666666515</v>
      </c>
      <c r="J120" s="1">
        <f>ABS(I120-I119)^2</f>
        <v>124.02534444444444</v>
      </c>
    </row>
    <row r="121" spans="1:10">
      <c r="A121" s="6">
        <v>38626</v>
      </c>
      <c r="B121" s="28">
        <v>11.87</v>
      </c>
      <c r="C121" s="21">
        <f>SUM(B118:B120)/3</f>
        <v>18.816666666666666</v>
      </c>
      <c r="D121" s="1">
        <f>ABS(B121-C121)</f>
        <v>6.9466666666666672</v>
      </c>
      <c r="E121" s="1">
        <f>D121^2</f>
        <v>48.256177777777786</v>
      </c>
      <c r="F121" s="4">
        <f>ABS((B121-C121)/B121)</f>
        <v>0.58522886829542275</v>
      </c>
      <c r="G121" s="1">
        <f>ABS((C121-B121)/B120)^2</f>
        <v>0.1697609430878598</v>
      </c>
      <c r="H121" s="1">
        <f>ABS((B121-B120)/B120)^2</f>
        <v>8.7596337995269141E-2</v>
      </c>
      <c r="I121" s="1">
        <f>C121-B121</f>
        <v>6.9466666666666672</v>
      </c>
      <c r="J121" s="1">
        <f>ABS(I121-I120)^2</f>
        <v>61.20454444444443</v>
      </c>
    </row>
    <row r="122" spans="1:10">
      <c r="A122" s="6">
        <v>38657</v>
      </c>
      <c r="B122" s="28">
        <v>9.98</v>
      </c>
      <c r="C122" s="21">
        <f>SUM(B119:B121)/3</f>
        <v>16.893333333333334</v>
      </c>
      <c r="D122" s="1">
        <f>ABS(B122-C122)</f>
        <v>6.913333333333334</v>
      </c>
      <c r="E122" s="1">
        <f>D122^2</f>
        <v>47.79417777777779</v>
      </c>
      <c r="F122" s="4">
        <f>ABS((B122-C122)/B122)</f>
        <v>0.69271877087508349</v>
      </c>
      <c r="G122" s="1">
        <f>ABS((C122-B122)/B121)^2</f>
        <v>0.33921383492310891</v>
      </c>
      <c r="H122" s="1">
        <f>ABS((B122-B121)/B121)^2</f>
        <v>2.5352580503900341E-2</v>
      </c>
      <c r="I122" s="1">
        <f>C122-B122</f>
        <v>6.913333333333334</v>
      </c>
      <c r="J122" s="1">
        <f>ABS(I122-I121)^2</f>
        <v>1.1111111111111033E-3</v>
      </c>
    </row>
    <row r="123" spans="1:10">
      <c r="A123" s="6">
        <v>38687</v>
      </c>
      <c r="B123" s="28">
        <v>6.41</v>
      </c>
      <c r="C123" s="21">
        <f>SUM(B120:B122)/3</f>
        <v>12.903333333333331</v>
      </c>
      <c r="D123" s="1">
        <f>ABS(B123-C123)</f>
        <v>6.4933333333333305</v>
      </c>
      <c r="E123" s="1">
        <f>D123^2</f>
        <v>42.16337777777774</v>
      </c>
      <c r="F123" s="4">
        <f>ABS((B123-C123)/B123)</f>
        <v>1.0130005200208003</v>
      </c>
      <c r="G123" s="1">
        <f>ABS((C123-B123)/B122)^2</f>
        <v>0.42332538602031461</v>
      </c>
      <c r="H123" s="1">
        <f>ABS((B123-B122)/B122)^2</f>
        <v>0.12796032947658847</v>
      </c>
      <c r="I123" s="1">
        <f>C123-B123</f>
        <v>6.4933333333333305</v>
      </c>
      <c r="J123" s="1">
        <f>ABS(I123-I122)^2</f>
        <v>0.17640000000000292</v>
      </c>
    </row>
    <row r="124" spans="1:10">
      <c r="A124" s="6">
        <v>38718</v>
      </c>
      <c r="B124" s="28">
        <v>3.09</v>
      </c>
      <c r="C124" s="21">
        <f>SUM(B121:B123)/3</f>
        <v>9.42</v>
      </c>
      <c r="D124" s="1">
        <f>ABS(B124-C124)</f>
        <v>6.33</v>
      </c>
      <c r="E124" s="1">
        <f>D124^2</f>
        <v>40.068899999999999</v>
      </c>
      <c r="F124" s="4">
        <f>ABS((B124-C124)/B124)</f>
        <v>2.0485436893203883</v>
      </c>
      <c r="G124" s="1">
        <f>ABS((C124-B124)/B123)^2</f>
        <v>0.97519476442084196</v>
      </c>
      <c r="H124" s="1">
        <f>ABS((B124-B123)/B123)^2</f>
        <v>0.26826258697773814</v>
      </c>
      <c r="I124" s="1">
        <f>C124-B124</f>
        <v>6.33</v>
      </c>
      <c r="J124" s="1">
        <f>ABS(I124-I123)^2</f>
        <v>2.6677777777776832E-2</v>
      </c>
    </row>
    <row r="125" spans="1:10">
      <c r="A125" s="6">
        <v>38749</v>
      </c>
      <c r="B125" s="28">
        <v>2.1800000000000002</v>
      </c>
      <c r="C125" s="21">
        <f>SUM(B122:B124)/3</f>
        <v>6.4933333333333332</v>
      </c>
      <c r="D125" s="1">
        <f>ABS(B125-C125)</f>
        <v>4.3133333333333326</v>
      </c>
      <c r="E125" s="1">
        <f>D125^2</f>
        <v>18.604844444444439</v>
      </c>
      <c r="F125" s="4">
        <f>ABS((B125-C125)/B125)</f>
        <v>1.9785932721712534</v>
      </c>
      <c r="G125" s="1">
        <f>ABS((C125-B125)/B124)^2</f>
        <v>1.9485389181559094</v>
      </c>
      <c r="H125" s="1">
        <f>ABS((B125-B124)/B124)^2</f>
        <v>8.6729296928184638E-2</v>
      </c>
      <c r="I125" s="1">
        <f>C125-B125</f>
        <v>4.3133333333333326</v>
      </c>
      <c r="J125" s="1">
        <f>ABS(I125-I124)^2</f>
        <v>4.0669444444444478</v>
      </c>
    </row>
    <row r="126" spans="1:10">
      <c r="A126" s="6">
        <v>38777</v>
      </c>
      <c r="B126" s="28">
        <v>2.2799999999999998</v>
      </c>
      <c r="C126" s="21">
        <f>SUM(B123:B125)/3</f>
        <v>3.8933333333333331</v>
      </c>
      <c r="D126" s="1">
        <f>ABS(B126-C126)</f>
        <v>1.6133333333333333</v>
      </c>
      <c r="E126" s="1">
        <f>D126^2</f>
        <v>2.6028444444444441</v>
      </c>
      <c r="F126" s="4">
        <f>ABS((B126-C126)/B126)</f>
        <v>0.70760233918128657</v>
      </c>
      <c r="G126" s="1">
        <f>ABS((C126-B126)/B125)^2</f>
        <v>0.54769052361847581</v>
      </c>
      <c r="H126" s="1">
        <f>ABS((B126-B125)/B125)^2</f>
        <v>2.1041999831663853E-3</v>
      </c>
      <c r="I126" s="1">
        <f>C126-B126</f>
        <v>1.6133333333333333</v>
      </c>
      <c r="J126" s="1">
        <f>ABS(I126-I125)^2</f>
        <v>7.2899999999999965</v>
      </c>
    </row>
    <row r="127" spans="1:10">
      <c r="A127" s="6">
        <v>38808</v>
      </c>
      <c r="B127" s="28">
        <v>2.82</v>
      </c>
      <c r="C127" s="21">
        <f>SUM(B124:B126)/3</f>
        <v>2.5166666666666662</v>
      </c>
      <c r="D127" s="1">
        <f>ABS(B127-C127)</f>
        <v>0.30333333333333368</v>
      </c>
      <c r="E127" s="1">
        <f>D127^2</f>
        <v>9.2011111111111321E-2</v>
      </c>
      <c r="F127" s="4">
        <f>ABS((B127-C127)/B127)</f>
        <v>0.1075650118203311</v>
      </c>
      <c r="G127" s="1">
        <f>ABS((C127-B127)/B126)^2</f>
        <v>1.769989056461822E-2</v>
      </c>
      <c r="H127" s="1">
        <f>ABS((B127-B126)/B126)^2</f>
        <v>5.6094182825484784E-2</v>
      </c>
      <c r="I127" s="1">
        <f>C127-B127</f>
        <v>-0.30333333333333368</v>
      </c>
      <c r="J127" s="1">
        <f>ABS(I127-I126)^2</f>
        <v>3.673611111111112</v>
      </c>
    </row>
    <row r="128" spans="1:10">
      <c r="A128" s="6">
        <v>38838</v>
      </c>
      <c r="B128" s="28">
        <v>5.52</v>
      </c>
      <c r="C128" s="21">
        <f>SUM(B125:B127)/3</f>
        <v>2.4266666666666663</v>
      </c>
      <c r="D128" s="1">
        <f>ABS(B128-C128)</f>
        <v>3.0933333333333333</v>
      </c>
      <c r="E128" s="1">
        <f>D128^2</f>
        <v>9.5687111111111101</v>
      </c>
      <c r="F128" s="4">
        <f>ABS((B128-C128)/B128)</f>
        <v>0.56038647342995174</v>
      </c>
      <c r="G128" s="1">
        <f>ABS((C128-B128)/B127)^2</f>
        <v>1.2032482157727367</v>
      </c>
      <c r="H128" s="1">
        <f>ABS((B128-B127)/B127)^2</f>
        <v>0.91670439112720681</v>
      </c>
      <c r="I128" s="1">
        <f>C128-B128</f>
        <v>-3.0933333333333333</v>
      </c>
      <c r="J128" s="1">
        <f>ABS(I128-I127)^2</f>
        <v>7.7840999999999978</v>
      </c>
    </row>
    <row r="129" spans="1:10">
      <c r="A129" s="6">
        <v>38869</v>
      </c>
      <c r="B129" s="28">
        <v>6.5</v>
      </c>
      <c r="C129" s="21">
        <f>SUM(B126:B128)/3</f>
        <v>3.5399999999999996</v>
      </c>
      <c r="D129" s="1">
        <f>ABS(B129-C129)</f>
        <v>2.9600000000000004</v>
      </c>
      <c r="E129" s="1">
        <f>D129^2</f>
        <v>8.7616000000000032</v>
      </c>
      <c r="F129" s="4">
        <f>ABS((B129-C129)/B129)</f>
        <v>0.45538461538461544</v>
      </c>
      <c r="G129" s="1">
        <f>ABS((C129-B129)/B128)^2</f>
        <v>0.28754463348036147</v>
      </c>
      <c r="H129" s="1">
        <f>ABS((B129-B128)/B128)^2</f>
        <v>3.1519113631590039E-2</v>
      </c>
      <c r="I129" s="1">
        <f>C129-B129</f>
        <v>-2.9600000000000004</v>
      </c>
      <c r="J129" s="1">
        <f>ABS(I129-I128)^2</f>
        <v>1.7777777777777653E-2</v>
      </c>
    </row>
    <row r="130" spans="1:10">
      <c r="A130" s="6">
        <v>38899</v>
      </c>
      <c r="B130" s="28">
        <v>11.38</v>
      </c>
      <c r="C130" s="21">
        <f>SUM(B127:B129)/3</f>
        <v>4.9466666666666663</v>
      </c>
      <c r="D130" s="1">
        <f>ABS(B130-C130)</f>
        <v>6.4333333333333345</v>
      </c>
      <c r="E130" s="1">
        <f>D130^2</f>
        <v>41.387777777777792</v>
      </c>
      <c r="F130" s="4">
        <f>ABS((B130-C130)/B130)</f>
        <v>0.56531927357937906</v>
      </c>
      <c r="G130" s="1">
        <f>ABS((C130-B130)/B129)^2</f>
        <v>0.97959237343852756</v>
      </c>
      <c r="H130" s="1">
        <f>ABS((B130-B129)/B129)^2</f>
        <v>0.56365443786982261</v>
      </c>
      <c r="I130" s="1">
        <f>C130-B130</f>
        <v>-6.4333333333333345</v>
      </c>
      <c r="J130" s="1">
        <f>ABS(I130-I129)^2</f>
        <v>12.06404444444445</v>
      </c>
    </row>
    <row r="131" spans="1:10">
      <c r="A131" s="6">
        <v>38930</v>
      </c>
      <c r="B131" s="28">
        <v>28.87</v>
      </c>
      <c r="C131" s="21">
        <f>SUM(B128:B130)/3</f>
        <v>7.8</v>
      </c>
      <c r="D131" s="1">
        <f>ABS(B131-C131)</f>
        <v>21.07</v>
      </c>
      <c r="E131" s="1">
        <f>D131^2</f>
        <v>443.94490000000002</v>
      </c>
      <c r="F131" s="4">
        <f>ABS((B131-C131)/B131)</f>
        <v>0.72982334603394527</v>
      </c>
      <c r="G131" s="1">
        <f>ABS((C131-B131)/B130)^2</f>
        <v>3.4280294723576956</v>
      </c>
      <c r="H131" s="1">
        <f>ABS((B131-B130)/B130)^2</f>
        <v>2.3620826782719355</v>
      </c>
      <c r="I131" s="1">
        <f>C131-B131</f>
        <v>-21.07</v>
      </c>
      <c r="J131" s="1">
        <f>ABS(I131-I130)^2</f>
        <v>214.23201111111112</v>
      </c>
    </row>
    <row r="132" spans="1:10">
      <c r="A132" s="6">
        <v>38961</v>
      </c>
      <c r="B132" s="28">
        <v>35.76</v>
      </c>
      <c r="C132" s="21">
        <f>SUM(B129:B131)/3</f>
        <v>15.583333333333334</v>
      </c>
      <c r="D132" s="1">
        <f>ABS(B132-C132)</f>
        <v>20.176666666666662</v>
      </c>
      <c r="E132" s="1">
        <f>D132^2</f>
        <v>407.09787777777763</v>
      </c>
      <c r="F132" s="4">
        <f>ABS((B132-C132)/B132)</f>
        <v>0.56422445935868748</v>
      </c>
      <c r="G132" s="1">
        <f>ABS((C132-B132)/B131)^2</f>
        <v>0.48843330604336793</v>
      </c>
      <c r="H132" s="1">
        <f>ABS((B132-B131)/B131)^2</f>
        <v>5.695670749843211E-2</v>
      </c>
      <c r="I132" s="1">
        <f>C132-B132</f>
        <v>-20.176666666666662</v>
      </c>
      <c r="J132" s="1">
        <f>ABS(I132-I131)^2</f>
        <v>0.79804444444445277</v>
      </c>
    </row>
    <row r="133" spans="1:10">
      <c r="A133" s="6">
        <v>38991</v>
      </c>
      <c r="B133" s="28">
        <v>44.6</v>
      </c>
      <c r="C133" s="21">
        <f>SUM(B130:B132)/3</f>
        <v>25.336666666666662</v>
      </c>
      <c r="D133" s="1">
        <f>ABS(B133-C133)</f>
        <v>19.263333333333339</v>
      </c>
      <c r="E133" s="1">
        <f>D133^2</f>
        <v>371.07601111111131</v>
      </c>
      <c r="F133" s="4">
        <f>ABS((B133-C133)/B133)</f>
        <v>0.43191330343796724</v>
      </c>
      <c r="G133" s="1">
        <f>ABS((C133-B133)/B132)^2</f>
        <v>0.2901802558248685</v>
      </c>
      <c r="H133" s="1">
        <f>ABS((B133-B132)/B132)^2</f>
        <v>6.1109609677241813E-2</v>
      </c>
      <c r="I133" s="1">
        <f>C133-B133</f>
        <v>-19.263333333333339</v>
      </c>
      <c r="J133" s="1">
        <f>ABS(I133-I132)^2</f>
        <v>0.83417777777775948</v>
      </c>
    </row>
    <row r="134" spans="1:10">
      <c r="A134" s="6">
        <v>39022</v>
      </c>
      <c r="B134" s="28">
        <v>26.58</v>
      </c>
      <c r="C134" s="21">
        <f>SUM(B131:B133)/3</f>
        <v>36.409999999999997</v>
      </c>
      <c r="D134" s="1">
        <f>ABS(B134-C134)</f>
        <v>9.8299999999999983</v>
      </c>
      <c r="E134" s="1">
        <f>D134^2</f>
        <v>96.628899999999973</v>
      </c>
      <c r="F134" s="4">
        <f>ABS((B134-C134)/B134)</f>
        <v>0.36982693754702778</v>
      </c>
      <c r="G134" s="1">
        <f>ABS((C134-B134)/B133)^2</f>
        <v>4.8577741358161217E-2</v>
      </c>
      <c r="H134" s="1">
        <f>ABS((B134-B133)/B133)^2</f>
        <v>0.16324498783406063</v>
      </c>
      <c r="I134" s="1">
        <f>C134-B134</f>
        <v>9.8299999999999983</v>
      </c>
      <c r="J134" s="1">
        <f>ABS(I134-I133)^2</f>
        <v>846.42204444444462</v>
      </c>
    </row>
    <row r="135" spans="1:10">
      <c r="A135" s="6">
        <v>39052</v>
      </c>
      <c r="B135" s="28">
        <v>5.78</v>
      </c>
      <c r="C135" s="21">
        <f>SUM(B132:B134)/3</f>
        <v>35.646666666666668</v>
      </c>
      <c r="D135" s="1">
        <f>ABS(B135-C135)</f>
        <v>29.866666666666667</v>
      </c>
      <c r="E135" s="1">
        <f>D135^2</f>
        <v>892.01777777777784</v>
      </c>
      <c r="F135" s="4">
        <f>ABS((B135-C135)/B135)</f>
        <v>5.1672433679354093</v>
      </c>
      <c r="G135" s="1">
        <f>ABS((C135-B135)/B134)^2</f>
        <v>1.2625935217472839</v>
      </c>
      <c r="H135" s="1">
        <f>ABS((B135-B134)/B134)^2</f>
        <v>0.61237396255663845</v>
      </c>
      <c r="I135" s="1">
        <f>C135-B135</f>
        <v>29.866666666666667</v>
      </c>
      <c r="J135" s="1">
        <f>ABS(I135-I134)^2</f>
        <v>401.4680111111112</v>
      </c>
    </row>
    <row r="136" spans="1:10">
      <c r="A136" s="6">
        <v>39083</v>
      </c>
      <c r="B136" s="28">
        <v>2.92</v>
      </c>
      <c r="C136" s="21">
        <f>SUM(B133:B135)/3</f>
        <v>25.653333333333336</v>
      </c>
      <c r="D136" s="1">
        <f>ABS(B136-C136)</f>
        <v>22.733333333333334</v>
      </c>
      <c r="E136" s="1">
        <f>D136^2</f>
        <v>516.80444444444447</v>
      </c>
      <c r="F136" s="4">
        <f>ABS((B136-C136)/B136)</f>
        <v>7.7853881278538815</v>
      </c>
      <c r="G136" s="1">
        <f>ABS((C136-B136)/B135)^2</f>
        <v>15.469296477665631</v>
      </c>
      <c r="H136" s="1">
        <f>ABS((B136-B135)/B135)^2</f>
        <v>0.24483662791393784</v>
      </c>
      <c r="I136" s="1">
        <f>C136-B136</f>
        <v>22.733333333333334</v>
      </c>
      <c r="J136" s="1">
        <f>ABS(I136-I135)^2</f>
        <v>50.884444444444441</v>
      </c>
    </row>
    <row r="137" spans="1:10">
      <c r="A137" s="6">
        <v>39114</v>
      </c>
      <c r="B137" s="28">
        <v>2.34</v>
      </c>
      <c r="C137" s="21">
        <f>SUM(B134:B136)/3</f>
        <v>11.76</v>
      </c>
      <c r="D137" s="1">
        <f>ABS(B137-C137)</f>
        <v>9.42</v>
      </c>
      <c r="E137" s="1">
        <f>D137^2</f>
        <v>88.736400000000003</v>
      </c>
      <c r="F137" s="4">
        <f>ABS((B137-C137)/B137)</f>
        <v>4.0256410256410255</v>
      </c>
      <c r="G137" s="1">
        <f>ABS((C137-B137)/B136)^2</f>
        <v>10.407252767873899</v>
      </c>
      <c r="H137" s="1">
        <f>ABS((B137-B136)/B136)^2</f>
        <v>3.9453931319196854E-2</v>
      </c>
      <c r="I137" s="1">
        <f>C137-B137</f>
        <v>9.42</v>
      </c>
      <c r="J137" s="1">
        <f>ABS(I137-I136)^2</f>
        <v>177.24484444444448</v>
      </c>
    </row>
    <row r="138" spans="1:10">
      <c r="A138" s="6">
        <v>39142</v>
      </c>
      <c r="B138" s="28">
        <v>3.87</v>
      </c>
      <c r="C138" s="21">
        <f>SUM(B135:B137)/3</f>
        <v>3.6799999999999997</v>
      </c>
      <c r="D138" s="1">
        <f>ABS(B138-C138)</f>
        <v>0.19000000000000039</v>
      </c>
      <c r="E138" s="1">
        <f>D138^2</f>
        <v>3.6100000000000146E-2</v>
      </c>
      <c r="F138" s="4">
        <f>ABS((B138-C138)/B138)</f>
        <v>4.9095607235142218E-2</v>
      </c>
      <c r="G138" s="1">
        <f>ABS((C138-B138)/B137)^2</f>
        <v>6.5928847980130309E-3</v>
      </c>
      <c r="H138" s="1">
        <f>ABS((B138-B137)/B137)^2</f>
        <v>0.42751479289940841</v>
      </c>
      <c r="I138" s="1">
        <f>C138-B138</f>
        <v>-0.19000000000000039</v>
      </c>
      <c r="J138" s="1">
        <f>ABS(I138-I137)^2</f>
        <v>92.352099999999993</v>
      </c>
    </row>
    <row r="139" spans="1:10">
      <c r="A139" s="6">
        <v>39173</v>
      </c>
      <c r="B139" s="28">
        <v>10.7</v>
      </c>
      <c r="C139" s="21">
        <f>SUM(B136:B138)/3</f>
        <v>3.043333333333333</v>
      </c>
      <c r="D139" s="1">
        <f>ABS(B139-C139)</f>
        <v>7.6566666666666663</v>
      </c>
      <c r="E139" s="1">
        <f>D139^2</f>
        <v>58.624544444444439</v>
      </c>
      <c r="F139" s="4">
        <f>ABS((B139-C139)/B139)</f>
        <v>0.7155763239875389</v>
      </c>
      <c r="G139" s="1">
        <f>ABS((C139-B139)/B138)^2</f>
        <v>3.9143310327534029</v>
      </c>
      <c r="H139" s="1">
        <f>ABS((B139-B138)/B138)^2</f>
        <v>3.1147233406112069</v>
      </c>
      <c r="I139" s="1">
        <f>C139-B139</f>
        <v>-7.6566666666666663</v>
      </c>
      <c r="J139" s="1">
        <f>ABS(I139-I138)^2</f>
        <v>55.751111111111101</v>
      </c>
    </row>
    <row r="140" spans="1:10">
      <c r="A140" s="6">
        <v>39203</v>
      </c>
      <c r="B140" s="28">
        <v>16.489999999999998</v>
      </c>
      <c r="C140" s="21">
        <f>SUM(B137:B139)/3</f>
        <v>5.6366666666666667</v>
      </c>
      <c r="D140" s="1">
        <f>ABS(B140-C140)</f>
        <v>10.853333333333332</v>
      </c>
      <c r="E140" s="1">
        <f>D140^2</f>
        <v>117.79484444444441</v>
      </c>
      <c r="F140" s="4">
        <f>ABS((B140-C140)/B140)</f>
        <v>0.65817667273094804</v>
      </c>
      <c r="G140" s="1">
        <f>ABS((C140-B140)/B139)^2</f>
        <v>1.0288657912869634</v>
      </c>
      <c r="H140" s="1">
        <f>ABS((B140-B139)/B139)^2</f>
        <v>0.29281247270503968</v>
      </c>
      <c r="I140" s="1">
        <f>C140-B140</f>
        <v>-10.853333333333332</v>
      </c>
      <c r="J140" s="1">
        <f>ABS(I140-I139)^2</f>
        <v>10.218677777777771</v>
      </c>
    </row>
    <row r="141" spans="1:10">
      <c r="A141" s="6">
        <v>39234</v>
      </c>
      <c r="B141" s="28">
        <v>18.850000000000001</v>
      </c>
      <c r="C141" s="21">
        <f>SUM(B138:B140)/3</f>
        <v>10.353333333333333</v>
      </c>
      <c r="D141" s="1">
        <f>ABS(B141-C141)</f>
        <v>8.4966666666666679</v>
      </c>
      <c r="E141" s="1">
        <f>D141^2</f>
        <v>72.193344444444463</v>
      </c>
      <c r="F141" s="4">
        <f>ABS((B141-C141)/B141)</f>
        <v>0.45075154730327149</v>
      </c>
      <c r="G141" s="1">
        <f>ABS((C141-B141)/B140)^2</f>
        <v>0.26549469658346142</v>
      </c>
      <c r="H141" s="1">
        <f>ABS((B141-B140)/B140)^2</f>
        <v>2.0482487318885269E-2</v>
      </c>
      <c r="I141" s="1">
        <f>C141-B141</f>
        <v>-8.4966666666666679</v>
      </c>
      <c r="J141" s="1">
        <f>ABS(I141-I140)^2</f>
        <v>5.5538777777777639</v>
      </c>
    </row>
    <row r="142" spans="1:10">
      <c r="A142" s="6">
        <v>39264</v>
      </c>
      <c r="B142" s="28">
        <v>17.97</v>
      </c>
      <c r="C142" s="21">
        <f>SUM(B139:B141)/3</f>
        <v>15.346666666666666</v>
      </c>
      <c r="D142" s="1">
        <f>ABS(B142-C142)</f>
        <v>2.6233333333333331</v>
      </c>
      <c r="E142" s="1">
        <f>D142^2</f>
        <v>6.8818777777777767</v>
      </c>
      <c r="F142" s="4">
        <f>ABS((B142-C142)/B142)</f>
        <v>0.14598404748655167</v>
      </c>
      <c r="G142" s="1">
        <f>ABS((C142-B142)/B141)^2</f>
        <v>1.9367976353250285E-2</v>
      </c>
      <c r="H142" s="1">
        <f>ABS((B142-B141)/B141)^2</f>
        <v>2.1794285473056289E-3</v>
      </c>
      <c r="I142" s="1">
        <f>C142-B142</f>
        <v>-2.6233333333333331</v>
      </c>
      <c r="J142" s="1">
        <f>ABS(I142-I141)^2</f>
        <v>34.496044444444465</v>
      </c>
    </row>
    <row r="143" spans="1:10">
      <c r="A143" s="6">
        <v>39295</v>
      </c>
      <c r="B143" s="28">
        <v>14.82</v>
      </c>
      <c r="C143" s="21">
        <f>SUM(B140:B142)/3</f>
        <v>17.77</v>
      </c>
      <c r="D143" s="1">
        <f>ABS(B143-C143)</f>
        <v>2.9499999999999993</v>
      </c>
      <c r="E143" s="1">
        <f>D143^2</f>
        <v>8.7024999999999952</v>
      </c>
      <c r="F143" s="4">
        <f>ABS((B143-C143)/B143)</f>
        <v>0.19905533063427794</v>
      </c>
      <c r="G143" s="1">
        <f>ABS((C143-B143)/B142)^2</f>
        <v>2.6949324122408917E-2</v>
      </c>
      <c r="H143" s="1">
        <f>ABS((B143-B142)/B142)^2</f>
        <v>3.0727339109980163E-2</v>
      </c>
      <c r="I143" s="1">
        <f>C143-B143</f>
        <v>2.9499999999999993</v>
      </c>
      <c r="J143" s="1">
        <f>ABS(I143-I142)^2</f>
        <v>31.062044444444435</v>
      </c>
    </row>
    <row r="144" spans="1:10">
      <c r="A144" s="6">
        <v>39326</v>
      </c>
      <c r="B144" s="28">
        <v>19.03</v>
      </c>
      <c r="C144" s="21">
        <f>SUM(B141:B143)/3</f>
        <v>17.213333333333335</v>
      </c>
      <c r="D144" s="1">
        <f>ABS(B144-C144)</f>
        <v>1.8166666666666664</v>
      </c>
      <c r="E144" s="1">
        <f>D144^2</f>
        <v>3.3002777777777768</v>
      </c>
      <c r="F144" s="4">
        <f>ABS((B144-C144)/B144)</f>
        <v>9.5463303555789081E-2</v>
      </c>
      <c r="G144" s="1">
        <f>ABS((C144-B144)/B143)^2</f>
        <v>1.50263703250421E-2</v>
      </c>
      <c r="H144" s="1">
        <f>ABS((B144-B143)/B143)^2</f>
        <v>8.0698931487339795E-2</v>
      </c>
      <c r="I144" s="1">
        <f>C144-B144</f>
        <v>-1.8166666666666664</v>
      </c>
      <c r="J144" s="1">
        <f>ABS(I144-I143)^2</f>
        <v>22.721111111111103</v>
      </c>
    </row>
    <row r="145" spans="1:10">
      <c r="A145" s="6">
        <v>39356</v>
      </c>
      <c r="B145" s="28">
        <v>20.99</v>
      </c>
      <c r="C145" s="21">
        <f>SUM(B142:B144)/3</f>
        <v>17.273333333333333</v>
      </c>
      <c r="D145" s="1">
        <f>ABS(B145-C145)</f>
        <v>3.716666666666665</v>
      </c>
      <c r="E145" s="1">
        <f>D145^2</f>
        <v>13.813611111111099</v>
      </c>
      <c r="F145" s="4">
        <f>ABS((B145-C145)/B145)</f>
        <v>0.17706844529140855</v>
      </c>
      <c r="G145" s="1">
        <f>ABS((C145-B145)/B144)^2</f>
        <v>3.8144299942677276E-2</v>
      </c>
      <c r="H145" s="1">
        <f>ABS((B145-B144)/B144)^2</f>
        <v>1.0608025771184609E-2</v>
      </c>
      <c r="I145" s="1">
        <f>C145-B145</f>
        <v>-3.716666666666665</v>
      </c>
      <c r="J145" s="1">
        <f>ABS(I145-I144)^2</f>
        <v>3.6099999999999945</v>
      </c>
    </row>
    <row r="146" spans="1:10">
      <c r="A146" s="6">
        <v>39387</v>
      </c>
      <c r="B146" s="28">
        <v>14.92</v>
      </c>
      <c r="C146" s="21">
        <f>SUM(B143:B145)/3</f>
        <v>18.28</v>
      </c>
      <c r="D146" s="1">
        <f>ABS(B146-C146)</f>
        <v>3.3600000000000012</v>
      </c>
      <c r="E146" s="1">
        <f>D146^2</f>
        <v>11.289600000000009</v>
      </c>
      <c r="F146" s="4">
        <f>ABS((B146-C146)/B146)</f>
        <v>0.22520107238605908</v>
      </c>
      <c r="G146" s="1">
        <f>ABS((C146-B146)/B145)^2</f>
        <v>2.5624398378410667E-2</v>
      </c>
      <c r="H146" s="1">
        <f>ABS((B146-B145)/B145)^2</f>
        <v>8.3628152973772518E-2</v>
      </c>
      <c r="I146" s="1">
        <f>C146-B146</f>
        <v>3.3600000000000012</v>
      </c>
      <c r="J146" s="1">
        <f>ABS(I146-I145)^2</f>
        <v>50.079211111111107</v>
      </c>
    </row>
    <row r="147" spans="1:10">
      <c r="A147" s="6">
        <v>39417</v>
      </c>
      <c r="B147" s="28">
        <v>10.16</v>
      </c>
      <c r="C147" s="21">
        <f>SUM(B144:B146)/3</f>
        <v>18.313333333333333</v>
      </c>
      <c r="D147" s="1">
        <f>ABS(B147-C147)</f>
        <v>8.1533333333333324</v>
      </c>
      <c r="E147" s="1">
        <f>D147^2</f>
        <v>66.476844444444424</v>
      </c>
      <c r="F147" s="4">
        <f>ABS((B147-C147)/B147)</f>
        <v>0.80249343832020992</v>
      </c>
      <c r="G147" s="1">
        <f>ABS((C147-B147)/B146)^2</f>
        <v>0.2986295292697983</v>
      </c>
      <c r="H147" s="1">
        <f>ABS((B147-B146)/B146)^2</f>
        <v>0.101783237139633</v>
      </c>
      <c r="I147" s="1">
        <f>C147-B147</f>
        <v>8.1533333333333324</v>
      </c>
      <c r="J147" s="1">
        <f>ABS(I147-I146)^2</f>
        <v>22.976044444444423</v>
      </c>
    </row>
    <row r="148" spans="1:10">
      <c r="A148" s="6">
        <v>39448</v>
      </c>
      <c r="B148" s="28">
        <v>4.74</v>
      </c>
      <c r="C148" s="21">
        <f>SUM(B145:B147)/3</f>
        <v>15.356666666666664</v>
      </c>
      <c r="D148" s="1">
        <f>ABS(B148-C148)</f>
        <v>10.616666666666664</v>
      </c>
      <c r="E148" s="1">
        <f>D148^2</f>
        <v>112.71361111111105</v>
      </c>
      <c r="F148" s="4">
        <f>ABS((B148-C148)/B148)</f>
        <v>2.2398030942334732</v>
      </c>
      <c r="G148" s="1">
        <f>ABS((C148-B148)/B147)^2</f>
        <v>1.0919152914694714</v>
      </c>
      <c r="H148" s="1">
        <f>ABS((B148-B147)/B147)^2</f>
        <v>0.28458444416888828</v>
      </c>
      <c r="I148" s="1">
        <f>C148-B148</f>
        <v>10.616666666666664</v>
      </c>
      <c r="J148" s="1">
        <f>ABS(I148-I147)^2</f>
        <v>6.0680111111111001</v>
      </c>
    </row>
    <row r="149" spans="1:10">
      <c r="A149" s="6">
        <v>39479</v>
      </c>
      <c r="B149" s="28">
        <v>5.15</v>
      </c>
      <c r="C149" s="21">
        <f>SUM(B146:B148)/3</f>
        <v>9.94</v>
      </c>
      <c r="D149" s="1">
        <f>ABS(B149-C149)</f>
        <v>4.7899999999999991</v>
      </c>
      <c r="E149" s="1">
        <f>D149^2</f>
        <v>22.944099999999992</v>
      </c>
      <c r="F149" s="4">
        <f>ABS((B149-C149)/B149)</f>
        <v>0.9300970873786405</v>
      </c>
      <c r="G149" s="1">
        <f>ABS((C149-B149)/B148)^2</f>
        <v>1.021208317755345</v>
      </c>
      <c r="H149" s="1">
        <f>ABS((B149-B148)/B148)^2</f>
        <v>7.4818850255479047E-3</v>
      </c>
      <c r="I149" s="1">
        <f>C149-B149</f>
        <v>4.7899999999999991</v>
      </c>
      <c r="J149" s="1">
        <f>ABS(I149-I148)^2</f>
        <v>33.950044444444416</v>
      </c>
    </row>
    <row r="150" spans="1:10">
      <c r="A150" s="6">
        <v>39508</v>
      </c>
      <c r="B150" s="28">
        <v>7.84</v>
      </c>
      <c r="C150" s="21">
        <f>SUM(B147:B149)/3</f>
        <v>6.6833333333333336</v>
      </c>
      <c r="D150" s="1">
        <f>ABS(B150-C150)</f>
        <v>1.1566666666666663</v>
      </c>
      <c r="E150" s="1">
        <f>D150^2</f>
        <v>1.3378777777777768</v>
      </c>
      <c r="F150" s="4">
        <f>ABS((B150-C150)/B150)</f>
        <v>0.14753401360544213</v>
      </c>
      <c r="G150" s="1">
        <f>ABS((C150-B150)/B149)^2</f>
        <v>5.0443124810171616E-2</v>
      </c>
      <c r="H150" s="1">
        <f>ABS((B150-B149)/B149)^2</f>
        <v>0.27282873032331029</v>
      </c>
      <c r="I150" s="1">
        <f>C150-B150</f>
        <v>-1.1566666666666663</v>
      </c>
      <c r="J150" s="1">
        <f>ABS(I150-I149)^2</f>
        <v>35.362844444444427</v>
      </c>
    </row>
    <row r="151" spans="1:10">
      <c r="A151" s="6">
        <v>39539</v>
      </c>
      <c r="B151" s="28">
        <v>5.24</v>
      </c>
      <c r="C151" s="21">
        <f>SUM(B148:B150)/3</f>
        <v>5.91</v>
      </c>
      <c r="D151" s="1">
        <f>ABS(B151-C151)</f>
        <v>0.66999999999999993</v>
      </c>
      <c r="E151" s="1">
        <f>D151^2</f>
        <v>0.44889999999999991</v>
      </c>
      <c r="F151" s="4">
        <f>ABS((B151-C151)/B151)</f>
        <v>0.12786259541984732</v>
      </c>
      <c r="G151" s="1">
        <f>ABS((C151-B151)/B150)^2</f>
        <v>7.3032720741357761E-3</v>
      </c>
      <c r="H151" s="1">
        <f>ABS((B151-B150)/B150)^2</f>
        <v>0.10998021657642648</v>
      </c>
      <c r="I151" s="1">
        <f>C151-B151</f>
        <v>0.66999999999999993</v>
      </c>
      <c r="J151" s="1">
        <f>ABS(I151-I150)^2</f>
        <v>3.3367111111111094</v>
      </c>
    </row>
    <row r="152" spans="1:10">
      <c r="A152" s="6">
        <v>39569</v>
      </c>
      <c r="B152" s="28">
        <v>4.7699999999999996</v>
      </c>
      <c r="C152" s="21">
        <f>SUM(B149:B151)/3</f>
        <v>6.0766666666666671</v>
      </c>
      <c r="D152" s="1">
        <f>ABS(B152-C152)</f>
        <v>1.3066666666666675</v>
      </c>
      <c r="E152" s="1">
        <f>D152^2</f>
        <v>1.7073777777777801</v>
      </c>
      <c r="F152" s="4">
        <f>ABS((B152-C152)/B152)</f>
        <v>0.27393431167016091</v>
      </c>
      <c r="G152" s="1">
        <f>ABS((C152-B152)/B151)^2</f>
        <v>6.2182338506562108E-2</v>
      </c>
      <c r="H152" s="1">
        <f>ABS((B152-B151)/B151)^2</f>
        <v>8.0451314025989373E-3</v>
      </c>
      <c r="I152" s="1">
        <f>C152-B152</f>
        <v>1.3066666666666675</v>
      </c>
      <c r="J152" s="1">
        <f>ABS(I152-I151)^2</f>
        <v>0.40534444444444562</v>
      </c>
    </row>
    <row r="153" spans="1:10">
      <c r="A153" s="6">
        <v>39600</v>
      </c>
      <c r="B153" s="28">
        <v>5.97</v>
      </c>
      <c r="C153" s="21">
        <f>SUM(B150:B152)/3</f>
        <v>5.95</v>
      </c>
      <c r="D153" s="1">
        <f>ABS(B153-C153)</f>
        <v>1.9999999999999574E-2</v>
      </c>
      <c r="E153" s="1">
        <f>D153^2</f>
        <v>3.9999999999998294E-4</v>
      </c>
      <c r="F153" s="4">
        <f>ABS((B153-C153)/B153)</f>
        <v>3.3500837520937313E-3</v>
      </c>
      <c r="G153" s="1">
        <f>ABS((C153-B153)/B152)^2</f>
        <v>1.7580176592873128E-5</v>
      </c>
      <c r="H153" s="1">
        <f>ABS((B153-B152)/B152)^2</f>
        <v>6.3288635734345983E-2</v>
      </c>
      <c r="I153" s="1">
        <f>C153-B153</f>
        <v>-1.9999999999999574E-2</v>
      </c>
      <c r="J153" s="1">
        <f>ABS(I153-I152)^2</f>
        <v>1.7600444444444456</v>
      </c>
    </row>
    <row r="154" spans="1:10">
      <c r="A154" s="6">
        <v>39630</v>
      </c>
      <c r="B154" s="28">
        <v>9.61</v>
      </c>
      <c r="C154" s="21">
        <f>SUM(B151:B153)/3</f>
        <v>5.3266666666666671</v>
      </c>
      <c r="D154" s="1">
        <f>ABS(B154-C154)</f>
        <v>4.2833333333333323</v>
      </c>
      <c r="E154" s="1">
        <f>D154^2</f>
        <v>18.346944444444436</v>
      </c>
      <c r="F154" s="4">
        <f>ABS((B154-C154)/B154)</f>
        <v>0.44571626777662149</v>
      </c>
      <c r="G154" s="1">
        <f>ABS((C154-B154)/B153)^2</f>
        <v>0.51477219835762955</v>
      </c>
      <c r="H154" s="1">
        <f>ABS((B154-B153)/B153)^2</f>
        <v>0.37175267740152468</v>
      </c>
      <c r="I154" s="1">
        <f>C154-B154</f>
        <v>-4.2833333333333323</v>
      </c>
      <c r="J154" s="1">
        <f>ABS(I154-I153)^2</f>
        <v>18.176011111111105</v>
      </c>
    </row>
    <row r="155" spans="1:10">
      <c r="A155" s="6">
        <v>39661</v>
      </c>
      <c r="B155" s="28">
        <v>20.100000000000001</v>
      </c>
      <c r="C155" s="21">
        <f>SUM(B152:B154)/3</f>
        <v>6.7833333333333323</v>
      </c>
      <c r="D155" s="1">
        <f>ABS(B155-C155)</f>
        <v>13.31666666666667</v>
      </c>
      <c r="E155" s="1">
        <f>D155^2</f>
        <v>177.3336111111112</v>
      </c>
      <c r="F155" s="4">
        <f>ABS((B155-C155)/B155)</f>
        <v>0.66252072968490894</v>
      </c>
      <c r="G155" s="1">
        <f>ABS((C155-B155)/B154)^2</f>
        <v>1.9201903487967378</v>
      </c>
      <c r="H155" s="1">
        <f>ABS((B155-B154)/B154)^2</f>
        <v>1.1915278591390996</v>
      </c>
      <c r="I155" s="1">
        <f>C155-B155</f>
        <v>-13.31666666666667</v>
      </c>
      <c r="J155" s="1">
        <f>ABS(I155-I154)^2</f>
        <v>81.601111111111209</v>
      </c>
    </row>
    <row r="156" spans="1:10">
      <c r="A156" s="6">
        <v>39692</v>
      </c>
      <c r="B156" s="28">
        <v>38.950000000000003</v>
      </c>
      <c r="C156" s="21">
        <f>SUM(B153:B155)/3</f>
        <v>11.893333333333333</v>
      </c>
      <c r="D156" s="1">
        <f>ABS(B156-C156)</f>
        <v>27.056666666666672</v>
      </c>
      <c r="E156" s="1">
        <f>D156^2</f>
        <v>732.0632111111114</v>
      </c>
      <c r="F156" s="4">
        <f>ABS((B156-C156)/B156)</f>
        <v>0.69465126230209684</v>
      </c>
      <c r="G156" s="1">
        <f>ABS((C156-B156)/B155)^2</f>
        <v>1.8119927999581975</v>
      </c>
      <c r="H156" s="1">
        <f>ABS((B156-B155)/B155)^2</f>
        <v>0.87948936907502295</v>
      </c>
      <c r="I156" s="1">
        <f>C156-B156</f>
        <v>-27.056666666666672</v>
      </c>
      <c r="J156" s="1">
        <f>ABS(I156-I155)^2</f>
        <v>188.78760000000005</v>
      </c>
    </row>
    <row r="157" spans="1:10">
      <c r="A157" s="6">
        <v>39722</v>
      </c>
      <c r="B157" s="28">
        <v>51.78</v>
      </c>
      <c r="C157" s="21">
        <f>SUM(B154:B156)/3</f>
        <v>22.886666666666667</v>
      </c>
      <c r="D157" s="1">
        <f>ABS(B157-C157)</f>
        <v>28.893333333333334</v>
      </c>
      <c r="E157" s="1">
        <f>D157^2</f>
        <v>834.82471111111113</v>
      </c>
      <c r="F157" s="4">
        <f>ABS((B157-C157)/B157)</f>
        <v>0.55800180249774689</v>
      </c>
      <c r="G157" s="1">
        <f>ABS((C157-B157)/B156)^2</f>
        <v>0.5502757467680075</v>
      </c>
      <c r="H157" s="1">
        <f>ABS((B157-B156)/B156)^2</f>
        <v>0.1085021611921409</v>
      </c>
      <c r="I157" s="1">
        <f>C157-B157</f>
        <v>-28.893333333333334</v>
      </c>
      <c r="J157" s="1">
        <f>ABS(I157-I156)^2</f>
        <v>3.3733444444444292</v>
      </c>
    </row>
    <row r="158" spans="1:10">
      <c r="A158" s="6">
        <v>39753</v>
      </c>
      <c r="B158" s="28">
        <v>46.64</v>
      </c>
      <c r="C158" s="21">
        <f>SUM(B155:B157)/3</f>
        <v>36.943333333333335</v>
      </c>
      <c r="D158" s="1">
        <f>ABS(B158-C158)</f>
        <v>9.6966666666666654</v>
      </c>
      <c r="E158" s="1">
        <f>D158^2</f>
        <v>94.025344444444414</v>
      </c>
      <c r="F158" s="4">
        <f>ABS((B158-C158)/B158)</f>
        <v>0.20790451686678099</v>
      </c>
      <c r="G158" s="1">
        <f>ABS((C158-B158)/B157)^2</f>
        <v>3.5068794800223825E-2</v>
      </c>
      <c r="H158" s="1">
        <f>ABS((B158-B157)/B157)^2</f>
        <v>9.8537637546377201E-3</v>
      </c>
      <c r="I158" s="1">
        <f>C158-B158</f>
        <v>-9.6966666666666654</v>
      </c>
      <c r="J158" s="1">
        <f>ABS(I158-I157)^2</f>
        <v>368.51201111111118</v>
      </c>
    </row>
    <row r="159" spans="1:10">
      <c r="A159" s="6">
        <v>39783</v>
      </c>
      <c r="B159" s="28">
        <v>16.260000000000002</v>
      </c>
      <c r="C159" s="21">
        <f>SUM(B156:B158)/3</f>
        <v>45.79</v>
      </c>
      <c r="D159" s="1">
        <f>ABS(B159-C159)</f>
        <v>29.529999999999998</v>
      </c>
      <c r="E159" s="1">
        <f>D159^2</f>
        <v>872.02089999999987</v>
      </c>
      <c r="F159" s="4">
        <f>ABS((B159-C159)/B159)</f>
        <v>1.816113161131611</v>
      </c>
      <c r="G159" s="1">
        <f>ABS((C159-B159)/B158)^2</f>
        <v>0.40087577304649447</v>
      </c>
      <c r="H159" s="1">
        <f>ABS((B159-B158)/B158)^2</f>
        <v>0.42428575946853236</v>
      </c>
      <c r="I159" s="1">
        <f>C159-B159</f>
        <v>29.529999999999998</v>
      </c>
      <c r="J159" s="1">
        <f>ABS(I159-I158)^2</f>
        <v>1538.7313777777772</v>
      </c>
    </row>
    <row r="160" spans="1:10">
      <c r="A160" s="6">
        <v>39814</v>
      </c>
      <c r="B160" s="28">
        <v>6.19</v>
      </c>
      <c r="C160" s="21">
        <f>SUM(B157:B159)/3</f>
        <v>38.226666666666667</v>
      </c>
      <c r="D160" s="1">
        <f>ABS(B160-C160)</f>
        <v>32.036666666666669</v>
      </c>
      <c r="E160" s="1">
        <f>D160^2</f>
        <v>1026.3480111111112</v>
      </c>
      <c r="F160" s="4">
        <f>ABS((B160-C160)/B160)</f>
        <v>5.1755519655358109</v>
      </c>
      <c r="G160" s="1">
        <f>ABS((C160-B160)/B159)^2</f>
        <v>3.8819824042848867</v>
      </c>
      <c r="H160" s="1">
        <f>ABS((B160-B159)/B159)^2</f>
        <v>0.38354635391372355</v>
      </c>
      <c r="I160" s="1">
        <f>C160-B160</f>
        <v>32.036666666666669</v>
      </c>
      <c r="J160" s="1">
        <f>ABS(I160-I159)^2</f>
        <v>6.283377777777801</v>
      </c>
    </row>
    <row r="161" spans="1:10">
      <c r="A161" s="6">
        <v>39845</v>
      </c>
      <c r="B161" s="28">
        <v>5.03</v>
      </c>
      <c r="C161" s="21">
        <f>SUM(B158:B160)/3</f>
        <v>23.03</v>
      </c>
      <c r="D161" s="1">
        <f>ABS(B161-C161)</f>
        <v>18</v>
      </c>
      <c r="E161" s="1">
        <f>D161^2</f>
        <v>324</v>
      </c>
      <c r="F161" s="4">
        <f>ABS((B161-C161)/B161)</f>
        <v>3.5785288270377733</v>
      </c>
      <c r="G161" s="1">
        <f>ABS((C161-B161)/B160)^2</f>
        <v>8.4559754254738859</v>
      </c>
      <c r="H161" s="1">
        <f>ABS((B161-B160)/B160)^2</f>
        <v>3.5118396705301438E-2</v>
      </c>
      <c r="I161" s="1">
        <f>C161-B161</f>
        <v>18</v>
      </c>
      <c r="J161" s="1">
        <f>ABS(I161-I160)^2</f>
        <v>197.02801111111117</v>
      </c>
    </row>
    <row r="162" spans="1:10">
      <c r="A162" s="6">
        <v>39873</v>
      </c>
      <c r="B162" s="28">
        <v>4.9400000000000004</v>
      </c>
      <c r="C162" s="21">
        <f>SUM(B159:B161)/3</f>
        <v>9.1600000000000019</v>
      </c>
      <c r="D162" s="1">
        <f>ABS(B162-C162)</f>
        <v>4.2200000000000015</v>
      </c>
      <c r="E162" s="1">
        <f>D162^2</f>
        <v>17.808400000000013</v>
      </c>
      <c r="F162" s="4">
        <f>ABS((B162-C162)/B162)</f>
        <v>0.85425101214574928</v>
      </c>
      <c r="G162" s="1">
        <f>ABS((C162-B162)/B161)^2</f>
        <v>0.70386428941263002</v>
      </c>
      <c r="H162" s="1">
        <f>ABS((B162-B161)/B161)^2</f>
        <v>3.2014671414850752E-4</v>
      </c>
      <c r="I162" s="1">
        <f>C162-B162</f>
        <v>4.2200000000000015</v>
      </c>
      <c r="J162" s="1">
        <f>ABS(I162-I161)^2</f>
        <v>189.88839999999993</v>
      </c>
    </row>
    <row r="163" spans="1:10">
      <c r="A163" s="6">
        <v>39904</v>
      </c>
      <c r="B163" s="28">
        <v>4.22</v>
      </c>
      <c r="C163" s="21">
        <f>SUM(B160:B162)/3</f>
        <v>5.3866666666666667</v>
      </c>
      <c r="D163" s="1">
        <f>ABS(B163-C163)</f>
        <v>1.166666666666667</v>
      </c>
      <c r="E163" s="1">
        <f>D163^2</f>
        <v>1.3611111111111118</v>
      </c>
      <c r="F163" s="4">
        <f>ABS((B163-C163)/B163)</f>
        <v>0.27646129541864145</v>
      </c>
      <c r="G163" s="1">
        <f>ABS((C163-B163)/B162)^2</f>
        <v>5.5775013158350061E-2</v>
      </c>
      <c r="H163" s="1">
        <f>ABS((B163-B162)/B162)^2</f>
        <v>2.1242767460538645E-2</v>
      </c>
      <c r="I163" s="1">
        <f>C163-B163</f>
        <v>1.166666666666667</v>
      </c>
      <c r="J163" s="1">
        <f>ABS(I163-I162)^2</f>
        <v>9.3228444444444527</v>
      </c>
    </row>
    <row r="164" spans="1:10">
      <c r="A164" s="6">
        <v>39934</v>
      </c>
      <c r="B164" s="28">
        <v>4.79</v>
      </c>
      <c r="C164" s="21">
        <f>SUM(B161:B163)/3</f>
        <v>4.7300000000000004</v>
      </c>
      <c r="D164" s="1">
        <f>ABS(B164-C164)</f>
        <v>5.9999999999999609E-2</v>
      </c>
      <c r="E164" s="1">
        <f>D164^2</f>
        <v>3.5999999999999531E-3</v>
      </c>
      <c r="F164" s="4">
        <f>ABS((B164-C164)/B164)</f>
        <v>1.2526096033402842E-2</v>
      </c>
      <c r="G164" s="1">
        <f>ABS((C164-B164)/B163)^2</f>
        <v>2.0215179353563225E-4</v>
      </c>
      <c r="H164" s="1">
        <f>ABS((B164-B163)/B163)^2</f>
        <v>1.8244199366591062E-2</v>
      </c>
      <c r="I164" s="1">
        <f>C164-B164</f>
        <v>-5.9999999999999609E-2</v>
      </c>
      <c r="J164" s="1">
        <f>ABS(I164-I163)^2</f>
        <v>1.5047111111111109</v>
      </c>
    </row>
    <row r="165" spans="1:10">
      <c r="A165" s="6">
        <v>39965</v>
      </c>
      <c r="B165" s="28">
        <v>4.8899999999999997</v>
      </c>
      <c r="C165" s="21">
        <f>SUM(B162:B164)/3</f>
        <v>4.6499999999999995</v>
      </c>
      <c r="D165" s="1">
        <f>ABS(B165-C165)</f>
        <v>0.24000000000000021</v>
      </c>
      <c r="E165" s="1">
        <f>D165^2</f>
        <v>5.7600000000000103E-2</v>
      </c>
      <c r="F165" s="4">
        <f>ABS((B165-C165)/B165)</f>
        <v>4.9079754601227044E-2</v>
      </c>
      <c r="G165" s="1">
        <f>ABS((C165-B165)/B164)^2</f>
        <v>2.5104493094085232E-3</v>
      </c>
      <c r="H165" s="1">
        <f>ABS((B165-B164)/B164)^2</f>
        <v>4.3584189399453147E-4</v>
      </c>
      <c r="I165" s="1">
        <f>C165-B165</f>
        <v>-0.24000000000000021</v>
      </c>
      <c r="J165" s="1">
        <f>ABS(I165-I164)^2</f>
        <v>3.240000000000022E-2</v>
      </c>
    </row>
    <row r="166" spans="1:10">
      <c r="A166" s="6">
        <v>39995</v>
      </c>
      <c r="B166" s="28">
        <v>6.62</v>
      </c>
      <c r="C166" s="21">
        <f>SUM(B163:B165)/3</f>
        <v>4.6333333333333329</v>
      </c>
      <c r="D166" s="1">
        <f>ABS(B166-C166)</f>
        <v>1.9866666666666672</v>
      </c>
      <c r="E166" s="1">
        <f>D166^2</f>
        <v>3.9468444444444466</v>
      </c>
      <c r="F166" s="4">
        <f>ABS((B166-C166)/B166)</f>
        <v>0.30010070493454188</v>
      </c>
      <c r="G166" s="1">
        <f>ABS((C166-B166)/B165)^2</f>
        <v>0.1650563708099434</v>
      </c>
      <c r="H166" s="1">
        <f>ABS((B166-B165)/B165)^2</f>
        <v>0.12516257459612504</v>
      </c>
      <c r="I166" s="1">
        <f>C166-B166</f>
        <v>-1.9866666666666672</v>
      </c>
      <c r="J166" s="1">
        <f>ABS(I166-I165)^2</f>
        <v>3.0508444444444458</v>
      </c>
    </row>
    <row r="167" spans="1:10">
      <c r="A167" s="6">
        <v>40026</v>
      </c>
      <c r="B167" s="28">
        <v>26.52</v>
      </c>
      <c r="C167" s="21">
        <f>SUM(B164:B166)/3</f>
        <v>5.4333333333333336</v>
      </c>
      <c r="D167" s="1">
        <f>ABS(B167-C167)</f>
        <v>21.086666666666666</v>
      </c>
      <c r="E167" s="1">
        <f>D167^2</f>
        <v>444.6475111111111</v>
      </c>
      <c r="F167" s="4">
        <f>ABS((B167-C167)/B167)</f>
        <v>0.7951231774761186</v>
      </c>
      <c r="G167" s="1">
        <f>ABS((C167-B167)/B166)^2</f>
        <v>10.146117485033704</v>
      </c>
      <c r="H167" s="1">
        <f>ABS((B167-B166)/B166)^2</f>
        <v>9.0362902857768717</v>
      </c>
      <c r="I167" s="1">
        <f>C167-B167</f>
        <v>-21.086666666666666</v>
      </c>
      <c r="J167" s="1">
        <f>ABS(I167-I166)^2</f>
        <v>364.80999999999995</v>
      </c>
    </row>
    <row r="168" spans="1:10">
      <c r="A168" s="6">
        <v>40057</v>
      </c>
      <c r="B168" s="28">
        <v>31.47</v>
      </c>
      <c r="C168" s="21">
        <f>SUM(B165:B167)/3</f>
        <v>12.676666666666668</v>
      </c>
      <c r="D168" s="1">
        <f>ABS(B168-C168)</f>
        <v>18.793333333333329</v>
      </c>
      <c r="E168" s="1">
        <f>D168^2</f>
        <v>353.18937777777762</v>
      </c>
      <c r="F168" s="4">
        <f>ABS((B168-C168)/B168)</f>
        <v>0.5971825018536171</v>
      </c>
      <c r="G168" s="1">
        <f>ABS((C168-B168)/B167)^2</f>
        <v>0.50218136654566403</v>
      </c>
      <c r="H168" s="1">
        <f>ABS((B168-B167)/B167)^2</f>
        <v>3.4838813701603154E-2</v>
      </c>
      <c r="I168" s="1">
        <f>C168-B168</f>
        <v>-18.793333333333329</v>
      </c>
      <c r="J168" s="1">
        <f>ABS(I168-I167)^2</f>
        <v>5.2593777777777921</v>
      </c>
    </row>
    <row r="169" spans="1:10">
      <c r="A169" s="6">
        <v>40087</v>
      </c>
      <c r="B169" s="28">
        <v>22.28</v>
      </c>
      <c r="C169" s="21">
        <f>SUM(B166:B168)/3</f>
        <v>21.536666666666665</v>
      </c>
      <c r="D169" s="1">
        <f>ABS(B169-C169)</f>
        <v>0.74333333333333584</v>
      </c>
      <c r="E169" s="1">
        <f>D169^2</f>
        <v>0.55254444444444817</v>
      </c>
      <c r="F169" s="4">
        <f>ABS((B169-C169)/B169)</f>
        <v>3.3363255535607532E-2</v>
      </c>
      <c r="G169" s="1">
        <f>ABS((C169-B169)/B168)^2</f>
        <v>5.5792231341569344E-4</v>
      </c>
      <c r="H169" s="1">
        <f>ABS((B169-B168)/B168)^2</f>
        <v>8.527810417394302E-2</v>
      </c>
      <c r="I169" s="1">
        <f>C169-B169</f>
        <v>-0.74333333333333584</v>
      </c>
      <c r="J169" s="1">
        <f>ABS(I169-I168)^2</f>
        <v>325.80249999999978</v>
      </c>
    </row>
    <row r="170" spans="1:10">
      <c r="A170" s="6">
        <v>40118</v>
      </c>
      <c r="B170" s="28">
        <v>21.53</v>
      </c>
      <c r="C170" s="21">
        <f>SUM(B167:B169)/3</f>
        <v>26.756666666666664</v>
      </c>
      <c r="D170" s="1">
        <f>ABS(B170-C170)</f>
        <v>5.226666666666663</v>
      </c>
      <c r="E170" s="1">
        <f>D170^2</f>
        <v>27.318044444444407</v>
      </c>
      <c r="F170" s="4">
        <f>ABS((B170-C170)/B170)</f>
        <v>0.24276203746709998</v>
      </c>
      <c r="G170" s="1">
        <f>ABS((C170-B170)/B169)^2</f>
        <v>5.5032498985581754E-2</v>
      </c>
      <c r="H170" s="1">
        <f>ABS((B170-B169)/B169)^2</f>
        <v>1.1331623953663025E-3</v>
      </c>
      <c r="I170" s="1">
        <f>C170-B170</f>
        <v>5.226666666666663</v>
      </c>
      <c r="J170" s="1">
        <f>ABS(I170-I169)^2</f>
        <v>35.640899999999988</v>
      </c>
    </row>
    <row r="171" spans="1:10">
      <c r="A171" s="6">
        <v>40148</v>
      </c>
      <c r="B171" s="28">
        <v>9.83</v>
      </c>
      <c r="C171" s="21">
        <f>SUM(B168:B170)/3</f>
        <v>25.093333333333334</v>
      </c>
      <c r="D171" s="1">
        <f>ABS(B171-C171)</f>
        <v>15.263333333333334</v>
      </c>
      <c r="E171" s="1">
        <f>D171^2</f>
        <v>232.96934444444446</v>
      </c>
      <c r="F171" s="4">
        <f>ABS((B171-C171)/B171)</f>
        <v>1.5527297388945405</v>
      </c>
      <c r="G171" s="1">
        <f>ABS((C171-B171)/B170)^2</f>
        <v>0.5025863833039208</v>
      </c>
      <c r="H171" s="1">
        <f>ABS((B171-B170)/B170)^2</f>
        <v>0.29531374685599487</v>
      </c>
      <c r="I171" s="1">
        <f>C171-B171</f>
        <v>15.263333333333334</v>
      </c>
      <c r="J171" s="1">
        <f>ABS(I171-I170)^2</f>
        <v>100.73467777777786</v>
      </c>
    </row>
    <row r="172" spans="1:10">
      <c r="A172" s="6">
        <v>40179</v>
      </c>
      <c r="B172" s="28">
        <v>7.02</v>
      </c>
      <c r="C172" s="21">
        <f>SUM(B169:B171)/3</f>
        <v>17.88</v>
      </c>
      <c r="D172" s="1">
        <f>ABS(B172-C172)</f>
        <v>10.86</v>
      </c>
      <c r="E172" s="1">
        <f>D172^2</f>
        <v>117.93959999999998</v>
      </c>
      <c r="F172" s="4">
        <f>ABS((B172-C172)/B172)</f>
        <v>1.5470085470085471</v>
      </c>
      <c r="G172" s="1">
        <f>ABS((C172-B172)/B171)^2</f>
        <v>1.2205416805945219</v>
      </c>
      <c r="H172" s="1">
        <f>ABS((B172-B171)/B171)^2</f>
        <v>8.1715718589366146E-2</v>
      </c>
      <c r="I172" s="1">
        <f>C172-B172</f>
        <v>10.86</v>
      </c>
      <c r="J172" s="1">
        <f>ABS(I172-I171)^2</f>
        <v>19.38934444444445</v>
      </c>
    </row>
    <row r="173" spans="1:10">
      <c r="A173" s="6">
        <v>40210</v>
      </c>
      <c r="B173" s="28">
        <v>8.82</v>
      </c>
      <c r="C173" s="21">
        <f>SUM(B170:B172)/3</f>
        <v>12.793333333333331</v>
      </c>
      <c r="D173" s="1">
        <f>ABS(B173-C173)</f>
        <v>3.9733333333333309</v>
      </c>
      <c r="E173" s="1">
        <f>D173^2</f>
        <v>15.787377777777758</v>
      </c>
      <c r="F173" s="4">
        <f>ABS((B173-C173)/B173)</f>
        <v>0.45049130763416451</v>
      </c>
      <c r="G173" s="1">
        <f>ABS((C173-B173)/B172)^2</f>
        <v>0.32035815005109053</v>
      </c>
      <c r="H173" s="1">
        <f>ABS((B173-B172)/B172)^2</f>
        <v>6.5746219592373506E-2</v>
      </c>
      <c r="I173" s="1">
        <f>C173-B173</f>
        <v>3.9733333333333309</v>
      </c>
      <c r="J173" s="1">
        <f>ABS(I173-I172)^2</f>
        <v>47.426177777777802</v>
      </c>
    </row>
    <row r="174" spans="1:10">
      <c r="A174" s="6">
        <v>40238</v>
      </c>
      <c r="B174" s="28">
        <v>9.5299999999999994</v>
      </c>
      <c r="C174" s="21">
        <f>SUM(B171:B173)/3</f>
        <v>8.5566666666666666</v>
      </c>
      <c r="D174" s="1">
        <f>ABS(B174-C174)</f>
        <v>0.97333333333333272</v>
      </c>
      <c r="E174" s="1">
        <f>D174^2</f>
        <v>0.94737777777777654</v>
      </c>
      <c r="F174" s="4">
        <f>ABS((B174-C174)/B174)</f>
        <v>0.1021336131514515</v>
      </c>
      <c r="G174" s="1">
        <f>ABS((C174-B174)/B173)^2</f>
        <v>1.2178281911572036E-2</v>
      </c>
      <c r="H174" s="1">
        <f>ABS((B174-B173)/B173)^2</f>
        <v>6.4800674616029156E-3</v>
      </c>
      <c r="I174" s="1">
        <f>C174-B174</f>
        <v>-0.97333333333333272</v>
      </c>
      <c r="J174" s="1">
        <f>ABS(I174-I173)^2</f>
        <v>24.469511111111082</v>
      </c>
    </row>
    <row r="175" spans="1:10">
      <c r="A175" s="6">
        <v>40269</v>
      </c>
      <c r="B175" s="28">
        <v>11.12</v>
      </c>
      <c r="C175" s="21">
        <f>SUM(B172:B174)/3</f>
        <v>8.4566666666666652</v>
      </c>
      <c r="D175" s="1">
        <f>ABS(B175-C175)</f>
        <v>2.663333333333334</v>
      </c>
      <c r="E175" s="1">
        <f>D175^2</f>
        <v>7.0933444444444476</v>
      </c>
      <c r="F175" s="4">
        <f>ABS((B175-C175)/B175)</f>
        <v>0.23950839328537177</v>
      </c>
      <c r="G175" s="1">
        <f>ABS((C175-B175)/B174)^2</f>
        <v>7.810255617863783E-2</v>
      </c>
      <c r="H175" s="1">
        <f>ABS((B175-B174)/B174)^2</f>
        <v>2.7836103804300554E-2</v>
      </c>
      <c r="I175" s="1">
        <f>C175-B175</f>
        <v>-2.663333333333334</v>
      </c>
      <c r="J175" s="1">
        <f>ABS(I175-I174)^2</f>
        <v>2.8561000000000045</v>
      </c>
    </row>
    <row r="176" spans="1:10">
      <c r="A176" s="6">
        <v>40299</v>
      </c>
      <c r="B176" s="28">
        <v>14.25</v>
      </c>
      <c r="C176" s="21">
        <f>SUM(B173:B175)/3</f>
        <v>9.8233333333333324</v>
      </c>
      <c r="D176" s="1">
        <f>ABS(B176-C176)</f>
        <v>4.4266666666666676</v>
      </c>
      <c r="E176" s="1">
        <f>D176^2</f>
        <v>19.595377777777788</v>
      </c>
      <c r="F176" s="4">
        <f>ABS((B176-C176)/B176)</f>
        <v>0.31064327485380122</v>
      </c>
      <c r="G176" s="1">
        <f>ABS((C176-B176)/B175)^2</f>
        <v>0.15846890832657626</v>
      </c>
      <c r="H176" s="1">
        <f>ABS((B176-B175)/B175)^2</f>
        <v>7.922807437503239E-2</v>
      </c>
      <c r="I176" s="1">
        <f>C176-B176</f>
        <v>-4.4266666666666676</v>
      </c>
      <c r="J176" s="1">
        <f>ABS(I176-I175)^2</f>
        <v>3.1093444444444454</v>
      </c>
    </row>
    <row r="177" spans="1:10">
      <c r="A177" s="6">
        <v>40330</v>
      </c>
      <c r="B177" s="28">
        <v>18.96</v>
      </c>
      <c r="C177" s="21">
        <f>SUM(B174:B176)/3</f>
        <v>11.633333333333333</v>
      </c>
      <c r="D177" s="1">
        <f>ABS(B177-C177)</f>
        <v>7.326666666666668</v>
      </c>
      <c r="E177" s="1">
        <f>D177^2</f>
        <v>53.680044444444462</v>
      </c>
      <c r="F177" s="4">
        <f>ABS((B177-C177)/B177)</f>
        <v>0.38642756680731372</v>
      </c>
      <c r="G177" s="1">
        <f>ABS((C177-B177)/B176)^2</f>
        <v>0.26435232721179175</v>
      </c>
      <c r="H177" s="1">
        <f>ABS((B177-B176)/B176)^2</f>
        <v>0.10924764542936291</v>
      </c>
      <c r="I177" s="1">
        <f>C177-B177</f>
        <v>-7.326666666666668</v>
      </c>
      <c r="J177" s="1">
        <f>ABS(I177-I176)^2</f>
        <v>8.4100000000000019</v>
      </c>
    </row>
    <row r="178" spans="1:10">
      <c r="A178" s="6">
        <v>40360</v>
      </c>
      <c r="B178" s="28">
        <v>21.49</v>
      </c>
      <c r="C178" s="21">
        <f>SUM(B175:B177)/3</f>
        <v>14.776666666666666</v>
      </c>
      <c r="D178" s="1">
        <f>ABS(B178-C178)</f>
        <v>6.7133333333333329</v>
      </c>
      <c r="E178" s="1">
        <f>D178^2</f>
        <v>45.068844444444437</v>
      </c>
      <c r="F178" s="4">
        <f>ABS((B178-C178)/B178)</f>
        <v>0.31239336125329609</v>
      </c>
      <c r="G178" s="1">
        <f>ABS((C178-B178)/B177)^2</f>
        <v>0.12537176991658111</v>
      </c>
      <c r="H178" s="1">
        <f>ABS((B178-B177)/B177)^2</f>
        <v>1.7805918300129928E-2</v>
      </c>
      <c r="I178" s="1">
        <f>C178-B178</f>
        <v>-6.7133333333333329</v>
      </c>
      <c r="J178" s="1">
        <f>ABS(I178-I177)^2</f>
        <v>0.37617777777777989</v>
      </c>
    </row>
    <row r="179" spans="1:10">
      <c r="A179" s="6">
        <v>40391</v>
      </c>
      <c r="B179" s="28">
        <v>22.63</v>
      </c>
      <c r="C179" s="21">
        <f>SUM(B176:B178)/3</f>
        <v>18.233333333333334</v>
      </c>
      <c r="D179" s="1">
        <f>ABS(B179-C179)</f>
        <v>4.3966666666666647</v>
      </c>
      <c r="E179" s="1">
        <f>D179^2</f>
        <v>19.330677777777762</v>
      </c>
      <c r="F179" s="4">
        <f>ABS((B179-C179)/B179)</f>
        <v>0.19428487258800994</v>
      </c>
      <c r="G179" s="1">
        <f>ABS((C179-B179)/B178)^2</f>
        <v>4.1857592984319569E-2</v>
      </c>
      <c r="H179" s="1">
        <f>ABS((B179-B178)/B178)^2</f>
        <v>2.8140827997742007E-3</v>
      </c>
      <c r="I179" s="1">
        <f>C179-B179</f>
        <v>-4.3966666666666647</v>
      </c>
      <c r="J179" s="1">
        <f>ABS(I179-I178)^2</f>
        <v>5.3669444444444512</v>
      </c>
    </row>
    <row r="180" spans="1:10">
      <c r="A180" s="6">
        <v>40422</v>
      </c>
      <c r="B180" s="28">
        <v>31.75</v>
      </c>
      <c r="C180" s="21">
        <f>SUM(B177:B179)/3</f>
        <v>21.026666666666667</v>
      </c>
      <c r="D180" s="1">
        <f>ABS(B180-C180)</f>
        <v>10.723333333333333</v>
      </c>
      <c r="E180" s="1">
        <f>D180^2</f>
        <v>114.98987777777776</v>
      </c>
      <c r="F180" s="4">
        <f>ABS((B180-C180)/B180)</f>
        <v>0.33774278215223097</v>
      </c>
      <c r="G180" s="1">
        <f>ABS((C180-B180)/B179)^2</f>
        <v>0.22453833837113707</v>
      </c>
      <c r="H180" s="1">
        <f>ABS((B180-B179)/B179)^2</f>
        <v>0.16241291783184664</v>
      </c>
      <c r="I180" s="1">
        <f>C180-B180</f>
        <v>-10.723333333333333</v>
      </c>
      <c r="J180" s="1">
        <f>ABS(I180-I179)^2</f>
        <v>40.026711111111126</v>
      </c>
    </row>
    <row r="181" spans="1:10">
      <c r="A181" s="6">
        <v>40452</v>
      </c>
      <c r="B181" s="28">
        <v>25.42</v>
      </c>
      <c r="C181" s="21">
        <f>SUM(B178:B180)/3</f>
        <v>25.290000000000003</v>
      </c>
      <c r="D181" s="1">
        <f>ABS(B181-C181)</f>
        <v>0.12999999999999901</v>
      </c>
      <c r="E181" s="1">
        <f>D181^2</f>
        <v>1.6899999999999742E-2</v>
      </c>
      <c r="F181" s="4">
        <f>ABS((B181-C181)/B181)</f>
        <v>5.1140833988984656E-3</v>
      </c>
      <c r="G181" s="1">
        <f>ABS((C181-B181)/B180)^2</f>
        <v>1.6764833529666805E-5</v>
      </c>
      <c r="H181" s="1">
        <f>ABS((B181-B180)/B180)^2</f>
        <v>3.9748428296856569E-2</v>
      </c>
      <c r="I181" s="1">
        <f>C181-B181</f>
        <v>-0.12999999999999901</v>
      </c>
      <c r="J181" s="1">
        <f>ABS(I181-I180)^2</f>
        <v>112.21871111111112</v>
      </c>
    </row>
    <row r="182" spans="1:10">
      <c r="A182" s="6">
        <v>40483</v>
      </c>
      <c r="B182" s="28">
        <v>30.74</v>
      </c>
      <c r="C182" s="21">
        <f>SUM(B179:B181)/3</f>
        <v>26.599999999999998</v>
      </c>
      <c r="D182" s="1">
        <f>ABS(B182-C182)</f>
        <v>4.1400000000000006</v>
      </c>
      <c r="E182" s="1">
        <f>D182^2</f>
        <v>17.139600000000005</v>
      </c>
      <c r="F182" s="4">
        <f>ABS((B182-C182)/B182)</f>
        <v>0.13467794404684452</v>
      </c>
      <c r="G182" s="1">
        <f>ABS((C182-B182)/B181)^2</f>
        <v>2.6524645592132429E-2</v>
      </c>
      <c r="H182" s="1">
        <f>ABS((B182-B181)/B181)^2</f>
        <v>4.3799804511585327E-2</v>
      </c>
      <c r="I182" s="1">
        <f>C182-B182</f>
        <v>-4.1400000000000006</v>
      </c>
      <c r="J182" s="1">
        <f>ABS(I182-I181)^2</f>
        <v>16.080100000000012</v>
      </c>
    </row>
    <row r="183" spans="1:10">
      <c r="A183" s="6">
        <v>40513</v>
      </c>
      <c r="B183" s="28">
        <v>18.079999999999998</v>
      </c>
      <c r="C183" s="21">
        <f>SUM(B180:B182)/3</f>
        <v>29.303333333333331</v>
      </c>
      <c r="D183" s="1">
        <f>ABS(B183-C183)</f>
        <v>11.223333333333333</v>
      </c>
      <c r="E183" s="1">
        <f>D183^2</f>
        <v>125.96321111111109</v>
      </c>
      <c r="F183" s="4">
        <f>ABS((B183-C183)/B183)</f>
        <v>0.62075958702064904</v>
      </c>
      <c r="G183" s="1">
        <f>ABS((C183-B183)/B182)^2</f>
        <v>0.13330179484144003</v>
      </c>
      <c r="H183" s="1">
        <f>ABS((B183-B182)/B182)^2</f>
        <v>0.16961321453168413</v>
      </c>
      <c r="I183" s="1">
        <f>C183-B183</f>
        <v>11.223333333333333</v>
      </c>
      <c r="J183" s="1">
        <f>ABS(I183-I182)^2</f>
        <v>236.0320111111111</v>
      </c>
    </row>
    <row r="184" spans="1:10">
      <c r="A184" s="6">
        <v>40544</v>
      </c>
      <c r="B184" s="28">
        <v>10.39</v>
      </c>
      <c r="C184" s="21">
        <f>SUM(B181:B183)/3</f>
        <v>24.746666666666666</v>
      </c>
      <c r="D184" s="1">
        <f>ABS(B184-C184)</f>
        <v>14.356666666666666</v>
      </c>
      <c r="E184" s="1">
        <f>D184^2</f>
        <v>206.11387777777776</v>
      </c>
      <c r="F184" s="4">
        <f>ABS((B184-C184)/B184)</f>
        <v>1.3817773500160409</v>
      </c>
      <c r="G184" s="1">
        <f>ABS((C184-B184)/B183)^2</f>
        <v>0.63053671788663512</v>
      </c>
      <c r="H184" s="1">
        <f>ABS((B184-B183)/B183)^2</f>
        <v>0.18090718977601997</v>
      </c>
      <c r="I184" s="1">
        <f>C184-B184</f>
        <v>14.356666666666666</v>
      </c>
      <c r="J184" s="1">
        <f>ABS(I184-I183)^2</f>
        <v>9.8177777777777742</v>
      </c>
    </row>
    <row r="185" spans="1:10">
      <c r="A185" s="6">
        <v>40575</v>
      </c>
      <c r="B185" s="28">
        <v>10.4</v>
      </c>
      <c r="C185" s="21">
        <f>SUM(B182:B184)/3</f>
        <v>19.736666666666665</v>
      </c>
      <c r="D185" s="1">
        <f>ABS(B185-C185)</f>
        <v>9.3366666666666642</v>
      </c>
      <c r="E185" s="1">
        <f>D185^2</f>
        <v>87.173344444444396</v>
      </c>
      <c r="F185" s="4">
        <f>ABS((B185-C185)/B185)</f>
        <v>0.89775641025640995</v>
      </c>
      <c r="G185" s="1">
        <f>ABS((C185-B185)/B184)^2</f>
        <v>0.80751874622582032</v>
      </c>
      <c r="H185" s="1">
        <f>ABS((B185-B184)/B184)^2</f>
        <v>9.2633677343929142E-7</v>
      </c>
      <c r="I185" s="1">
        <f>C185-B185</f>
        <v>9.3366666666666642</v>
      </c>
      <c r="J185" s="1">
        <f>ABS(I185-I184)^2</f>
        <v>25.200400000000013</v>
      </c>
    </row>
    <row r="186" spans="1:10">
      <c r="A186" s="6">
        <v>40603</v>
      </c>
      <c r="B186" s="28">
        <v>7.54</v>
      </c>
      <c r="C186" s="21">
        <f>SUM(B183:B185)/3</f>
        <v>12.956666666666665</v>
      </c>
      <c r="D186" s="1">
        <f>ABS(B186-C186)</f>
        <v>5.4166666666666652</v>
      </c>
      <c r="E186" s="1">
        <f>D186^2</f>
        <v>29.340277777777761</v>
      </c>
      <c r="F186" s="4">
        <f>ABS((B186-C186)/B186)</f>
        <v>0.71839080459770099</v>
      </c>
      <c r="G186" s="1">
        <f>ABS((C186-B186)/B185)^2</f>
        <v>0.27126736111111094</v>
      </c>
      <c r="H186" s="1">
        <f>ABS((B186-B185)/B185)^2</f>
        <v>7.5625000000000012E-2</v>
      </c>
      <c r="I186" s="1">
        <f>C186-B186</f>
        <v>5.4166666666666652</v>
      </c>
      <c r="J186" s="1">
        <f>ABS(I186-I185)^2</f>
        <v>15.366399999999992</v>
      </c>
    </row>
    <row r="187" spans="1:10">
      <c r="A187" s="6">
        <v>40634</v>
      </c>
      <c r="B187" s="28">
        <v>4.53</v>
      </c>
      <c r="C187" s="21">
        <f>SUM(B184:B186)/3</f>
        <v>9.4433333333333334</v>
      </c>
      <c r="D187" s="1">
        <f>ABS(B187-C187)</f>
        <v>4.9133333333333331</v>
      </c>
      <c r="E187" s="1">
        <f>D187^2</f>
        <v>24.140844444444443</v>
      </c>
      <c r="F187" s="4">
        <f>ABS((B187-C187)/B187)</f>
        <v>1.0846210448859455</v>
      </c>
      <c r="G187" s="1">
        <f>ABS((C187-B187)/B186)^2</f>
        <v>0.42462911236349438</v>
      </c>
      <c r="H187" s="1">
        <f>ABS((B187-B186)/B186)^2</f>
        <v>0.15936402845302503</v>
      </c>
      <c r="I187" s="1">
        <f>C187-B187</f>
        <v>4.9133333333333331</v>
      </c>
      <c r="J187" s="1">
        <f>ABS(I187-I186)^2</f>
        <v>0.25334444444444321</v>
      </c>
    </row>
    <row r="188" spans="1:10">
      <c r="A188" s="6">
        <v>40664</v>
      </c>
      <c r="B188" s="28">
        <v>4.84</v>
      </c>
      <c r="C188" s="21">
        <f>SUM(B185:B187)/3</f>
        <v>7.4900000000000011</v>
      </c>
      <c r="D188" s="1">
        <f>ABS(B188-C188)</f>
        <v>2.6500000000000012</v>
      </c>
      <c r="E188" s="1">
        <f>D188^2</f>
        <v>7.0225000000000062</v>
      </c>
      <c r="F188" s="4">
        <f>ABS((B188-C188)/B188)</f>
        <v>0.54752066115702502</v>
      </c>
      <c r="G188" s="1">
        <f>ABS((C188-B188)/B187)^2</f>
        <v>0.34221208621454252</v>
      </c>
      <c r="H188" s="1">
        <f>ABS((B188-B187)/B187)^2</f>
        <v>4.6830304713730746E-3</v>
      </c>
      <c r="I188" s="1">
        <f>C188-B188</f>
        <v>2.6500000000000012</v>
      </c>
      <c r="J188" s="1">
        <f>ABS(I188-I187)^2</f>
        <v>5.1226777777777714</v>
      </c>
    </row>
    <row r="189" spans="1:10">
      <c r="A189" s="6">
        <v>40695</v>
      </c>
      <c r="B189" s="28">
        <v>5.67</v>
      </c>
      <c r="C189" s="21">
        <f>SUM(B186:B188)/3</f>
        <v>5.6366666666666667</v>
      </c>
      <c r="D189" s="1">
        <f>ABS(B189-C189)</f>
        <v>3.3333333333333215E-2</v>
      </c>
      <c r="E189" s="1">
        <f>D189^2</f>
        <v>1.1111111111111033E-3</v>
      </c>
      <c r="F189" s="4">
        <f>ABS((B189-C189)/B189)</f>
        <v>5.8788947677836361E-3</v>
      </c>
      <c r="G189" s="1">
        <f>ABS((C189-B189)/B188)^2</f>
        <v>4.7431489955907355E-5</v>
      </c>
      <c r="H189" s="1">
        <f>ABS((B189-B188)/B188)^2</f>
        <v>2.940799808756233E-2</v>
      </c>
      <c r="I189" s="1">
        <f>C189-B189</f>
        <v>-3.3333333333333215E-2</v>
      </c>
      <c r="J189" s="1">
        <f>ABS(I189-I188)^2</f>
        <v>7.2002777777777842</v>
      </c>
    </row>
    <row r="190" spans="1:10">
      <c r="A190" s="6">
        <v>40725</v>
      </c>
      <c r="B190" s="28">
        <v>9.7100000000000009</v>
      </c>
      <c r="C190" s="21">
        <f>SUM(B187:B189)/3</f>
        <v>5.0133333333333336</v>
      </c>
      <c r="D190" s="1">
        <f>ABS(B190-C190)</f>
        <v>4.6966666666666672</v>
      </c>
      <c r="E190" s="1">
        <f>D190^2</f>
        <v>22.058677777777781</v>
      </c>
      <c r="F190" s="4">
        <f>ABS((B190-C190)/B190)</f>
        <v>0.48369378647442501</v>
      </c>
      <c r="G190" s="1">
        <f>ABS((C190-B190)/B189)^2</f>
        <v>0.6861409808042509</v>
      </c>
      <c r="H190" s="1">
        <f>ABS((B190-B189)/B189)^2</f>
        <v>0.5076876658299353</v>
      </c>
      <c r="I190" s="1">
        <f>C190-B190</f>
        <v>-4.6966666666666672</v>
      </c>
      <c r="J190" s="1">
        <f>ABS(I190-I189)^2</f>
        <v>21.746677777777784</v>
      </c>
    </row>
    <row r="191" spans="1:10">
      <c r="A191" s="6">
        <v>40756</v>
      </c>
      <c r="B191" s="28">
        <v>28.91</v>
      </c>
      <c r="C191" s="21">
        <f>SUM(B188:B190)/3</f>
        <v>6.7399999999999993</v>
      </c>
      <c r="D191" s="1">
        <f>ABS(B191-C191)</f>
        <v>22.17</v>
      </c>
      <c r="E191" s="1">
        <f>D191^2</f>
        <v>491.5089000000001</v>
      </c>
      <c r="F191" s="4">
        <f>ABS((B191-C191)/B191)</f>
        <v>0.76686267727429958</v>
      </c>
      <c r="G191" s="1">
        <f>ABS((C191-B191)/B190)^2</f>
        <v>5.2130624357659459</v>
      </c>
      <c r="H191" s="1">
        <f>ABS((B191-B190)/B190)^2</f>
        <v>3.9098851237907546</v>
      </c>
      <c r="I191" s="1">
        <f>C191-B191</f>
        <v>-22.17</v>
      </c>
      <c r="J191" s="1">
        <f>ABS(I191-I190)^2</f>
        <v>305.31737777777789</v>
      </c>
    </row>
    <row r="192" spans="1:10">
      <c r="A192" s="6">
        <v>40787</v>
      </c>
      <c r="B192" s="28">
        <v>38.74</v>
      </c>
      <c r="C192" s="21">
        <f>SUM(B189:B191)/3</f>
        <v>14.763333333333334</v>
      </c>
      <c r="D192" s="1">
        <f>ABS(B192-C192)</f>
        <v>23.976666666666667</v>
      </c>
      <c r="E192" s="1">
        <f>D192^2</f>
        <v>574.88054444444447</v>
      </c>
      <c r="F192" s="4">
        <f>ABS((B192-C192)/B192)</f>
        <v>0.61891240750301146</v>
      </c>
      <c r="G192" s="1">
        <f>ABS((C192-B192)/B191)^2</f>
        <v>0.68783049728088297</v>
      </c>
      <c r="H192" s="1">
        <f>ABS((B192-B191)/B191)^2</f>
        <v>0.11561411319448081</v>
      </c>
      <c r="I192" s="1">
        <f>C192-B192</f>
        <v>-23.976666666666667</v>
      </c>
      <c r="J192" s="1">
        <f>ABS(I192-I191)^2</f>
        <v>3.2640444444444379</v>
      </c>
    </row>
    <row r="193" spans="1:10">
      <c r="A193" s="6">
        <v>40817</v>
      </c>
      <c r="B193" s="28">
        <v>33.14</v>
      </c>
      <c r="C193" s="21">
        <f>SUM(B190:B192)/3</f>
        <v>25.786666666666672</v>
      </c>
      <c r="D193" s="1">
        <f>ABS(B193-C193)</f>
        <v>7.3533333333333282</v>
      </c>
      <c r="E193" s="1">
        <f>D193^2</f>
        <v>54.071511111111036</v>
      </c>
      <c r="F193" s="4">
        <f>ABS((B193-C193)/B193)</f>
        <v>0.2218869442768053</v>
      </c>
      <c r="G193" s="1">
        <f>ABS((C193-B193)/B192)^2</f>
        <v>3.6028756574955072E-2</v>
      </c>
      <c r="H193" s="1">
        <f>ABS((B193-B192)/B192)^2</f>
        <v>2.0895695033727634E-2</v>
      </c>
      <c r="I193" s="1">
        <f>C193-B193</f>
        <v>-7.3533333333333282</v>
      </c>
      <c r="J193" s="1">
        <f>ABS(I193-I192)^2</f>
        <v>276.33521111111128</v>
      </c>
    </row>
    <row r="194" spans="1:10">
      <c r="A194" s="6">
        <v>40848</v>
      </c>
      <c r="B194" s="28">
        <v>24.65</v>
      </c>
      <c r="C194" s="21">
        <f>SUM(B191:B193)/3</f>
        <v>33.596666666666671</v>
      </c>
      <c r="D194" s="1">
        <f>ABS(B194-C194)</f>
        <v>8.9466666666666725</v>
      </c>
      <c r="E194" s="1">
        <f>D194^2</f>
        <v>80.042844444444555</v>
      </c>
      <c r="F194" s="4">
        <f>ABS((B194-C194)/B194)</f>
        <v>0.36294793779580825</v>
      </c>
      <c r="G194" s="1">
        <f>ABS((C194-B194)/B193)^2</f>
        <v>7.2881534060293726E-2</v>
      </c>
      <c r="H194" s="1">
        <f>ABS((B194-B193)/B193)^2</f>
        <v>6.5631204134250248E-2</v>
      </c>
      <c r="I194" s="1">
        <f>C194-B194</f>
        <v>8.9466666666666725</v>
      </c>
      <c r="J194" s="1">
        <f>ABS(I194-I193)^2</f>
        <v>265.69</v>
      </c>
    </row>
    <row r="195" spans="1:10">
      <c r="A195" s="6">
        <v>40878</v>
      </c>
      <c r="B195" s="28">
        <v>14.19</v>
      </c>
      <c r="C195" s="21">
        <f>SUM(B192:B194)/3</f>
        <v>32.176666666666669</v>
      </c>
      <c r="D195" s="1">
        <f>ABS(B195-C195)</f>
        <v>17.986666666666672</v>
      </c>
      <c r="E195" s="1">
        <f>D195^2</f>
        <v>323.52017777777797</v>
      </c>
      <c r="F195" s="4">
        <f>ABS((B195-C195)/B195)</f>
        <v>1.2675593140709425</v>
      </c>
      <c r="G195" s="1">
        <f>ABS((C195-B195)/B194)^2</f>
        <v>0.53243613884900254</v>
      </c>
      <c r="H195" s="1">
        <f>ABS((B195-B194)/B194)^2</f>
        <v>0.18006508975556365</v>
      </c>
      <c r="I195" s="1">
        <f>C195-B195</f>
        <v>17.986666666666672</v>
      </c>
      <c r="J195" s="1">
        <f>ABS(I195-I194)^2</f>
        <v>81.721599999999981</v>
      </c>
    </row>
    <row r="196" spans="1:10">
      <c r="A196" s="6">
        <v>40909</v>
      </c>
      <c r="B196" s="28">
        <v>5.28</v>
      </c>
      <c r="C196" s="21">
        <f>SUM(B193:B195)/3</f>
        <v>23.993333333333336</v>
      </c>
      <c r="D196" s="1">
        <f>ABS(B196-C196)</f>
        <v>18.713333333333335</v>
      </c>
      <c r="E196" s="1">
        <f>D196^2</f>
        <v>350.1888444444445</v>
      </c>
      <c r="F196" s="4">
        <f>ABS((B196-C196)/B196)</f>
        <v>3.5441919191919191</v>
      </c>
      <c r="G196" s="1">
        <f>ABS((C196-B196)/B195)^2</f>
        <v>1.7391519027456559</v>
      </c>
      <c r="H196" s="1">
        <f>ABS((B196-B195)/B195)^2</f>
        <v>0.39426717144402379</v>
      </c>
      <c r="I196" s="1">
        <f>C196-B196</f>
        <v>18.713333333333335</v>
      </c>
      <c r="J196" s="1">
        <f>ABS(I196-I195)^2</f>
        <v>0.5280444444444391</v>
      </c>
    </row>
    <row r="197" spans="1:10">
      <c r="A197" s="6">
        <v>40940</v>
      </c>
      <c r="B197" s="28">
        <v>4.22</v>
      </c>
      <c r="C197" s="21">
        <f>SUM(B194:B196)/3</f>
        <v>14.706666666666665</v>
      </c>
      <c r="D197" s="1">
        <f>ABS(B197-C197)</f>
        <v>10.486666666666665</v>
      </c>
      <c r="E197" s="1">
        <f>D197^2</f>
        <v>109.97017777777774</v>
      </c>
      <c r="F197" s="4">
        <f>ABS((B197-C197)/B197)</f>
        <v>2.4849921011058447</v>
      </c>
      <c r="G197" s="1">
        <f>ABS((C197-B197)/B196)^2</f>
        <v>3.9446373456790109</v>
      </c>
      <c r="H197" s="1">
        <f>ABS((B197-B196)/B196)^2</f>
        <v>4.0303604224058799E-2</v>
      </c>
      <c r="I197" s="1">
        <f>C197-B197</f>
        <v>10.486666666666665</v>
      </c>
      <c r="J197" s="1">
        <f>ABS(I197-I196)^2</f>
        <v>67.678044444444495</v>
      </c>
    </row>
    <row r="198" spans="1:10">
      <c r="A198" s="6">
        <v>40969</v>
      </c>
      <c r="B198" s="28">
        <v>4.68</v>
      </c>
      <c r="C198" s="21">
        <f>SUM(B195:B197)/3</f>
        <v>7.8966666666666656</v>
      </c>
      <c r="D198" s="1">
        <f>ABS(B198-C198)</f>
        <v>3.2166666666666659</v>
      </c>
      <c r="E198" s="1">
        <f>D198^2</f>
        <v>10.346944444444439</v>
      </c>
      <c r="F198" s="4">
        <f>ABS((B198-C198)/B198)</f>
        <v>0.68732193732193725</v>
      </c>
      <c r="G198" s="1">
        <f>ABS((C198-B198)/B197)^2</f>
        <v>0.58101482696056017</v>
      </c>
      <c r="H198" s="1">
        <f>ABS((B198-B197)/B197)^2</f>
        <v>1.1882033197816761E-2</v>
      </c>
      <c r="I198" s="1">
        <f>C198-B198</f>
        <v>3.2166666666666659</v>
      </c>
      <c r="J198" s="1">
        <f>ABS(I198-I197)^2</f>
        <v>52.852899999999984</v>
      </c>
    </row>
    <row r="199" spans="1:10">
      <c r="A199" s="6">
        <v>41000</v>
      </c>
      <c r="B199" s="28">
        <v>4.4800000000000004</v>
      </c>
      <c r="C199" s="21">
        <f>SUM(B196:B198)/3</f>
        <v>4.7266666666666666</v>
      </c>
      <c r="D199" s="1">
        <f>ABS(B199-C199)</f>
        <v>0.24666666666666615</v>
      </c>
      <c r="E199" s="1">
        <f>D199^2</f>
        <v>6.0844444444444187E-2</v>
      </c>
      <c r="F199" s="4">
        <f>ABS((B199-C199)/B199)</f>
        <v>5.505952380952369E-2</v>
      </c>
      <c r="G199" s="1">
        <f>ABS((C199-B199)/B198)^2</f>
        <v>2.777980698208607E-3</v>
      </c>
      <c r="H199" s="1">
        <f>ABS((B199-B198)/B198)^2</f>
        <v>1.8262838775659159E-3</v>
      </c>
      <c r="I199" s="1">
        <f>C199-B199</f>
        <v>0.24666666666666615</v>
      </c>
      <c r="J199" s="1">
        <f>ABS(I199-I198)^2</f>
        <v>8.8208999999999982</v>
      </c>
    </row>
    <row r="200" spans="1:10">
      <c r="A200" s="6">
        <v>41030</v>
      </c>
      <c r="B200" s="28">
        <v>4.1399999999999997</v>
      </c>
      <c r="C200" s="21">
        <f>SUM(B197:B199)/3</f>
        <v>4.46</v>
      </c>
      <c r="D200" s="1">
        <f>ABS(B200-C200)</f>
        <v>0.32000000000000028</v>
      </c>
      <c r="E200" s="1">
        <f>D200^2</f>
        <v>0.10240000000000019</v>
      </c>
      <c r="F200" s="4">
        <f>ABS((B200-C200)/B200)</f>
        <v>7.7294685990338244E-2</v>
      </c>
      <c r="G200" s="1">
        <f>ABS((C200-B200)/B199)^2</f>
        <v>5.102040816326538E-3</v>
      </c>
      <c r="H200" s="1">
        <f>ABS((B200-B199)/B199)^2</f>
        <v>5.7597257653061468E-3</v>
      </c>
      <c r="I200" s="1">
        <f>C200-B200</f>
        <v>0.32000000000000028</v>
      </c>
      <c r="J200" s="1">
        <f>ABS(I200-I199)^2</f>
        <v>5.3777777777778962E-3</v>
      </c>
    </row>
    <row r="201" spans="1:10">
      <c r="A201" s="6">
        <v>41061</v>
      </c>
      <c r="B201" s="28">
        <v>6.35</v>
      </c>
      <c r="C201" s="21">
        <f>SUM(B198:B200)/3</f>
        <v>4.4333333333333336</v>
      </c>
      <c r="D201" s="1">
        <f>ABS(B201-C201)</f>
        <v>1.9166666666666661</v>
      </c>
      <c r="E201" s="1">
        <f>D201^2</f>
        <v>3.6736111111111089</v>
      </c>
      <c r="F201" s="4">
        <f>ABS((B201-C201)/B201)</f>
        <v>0.30183727034120728</v>
      </c>
      <c r="G201" s="1">
        <f>ABS((C201-B201)/B200)^2</f>
        <v>0.21433470507544572</v>
      </c>
      <c r="H201" s="1">
        <f>ABS((B201-B200)/B200)^2</f>
        <v>0.28495997572872184</v>
      </c>
      <c r="I201" s="1">
        <f>C201-B201</f>
        <v>-1.9166666666666661</v>
      </c>
      <c r="J201" s="1">
        <f>ABS(I201-I200)^2</f>
        <v>5.0026777777777767</v>
      </c>
    </row>
    <row r="202" spans="1:10">
      <c r="A202" s="6">
        <v>41091</v>
      </c>
      <c r="B202" s="28">
        <v>7.39</v>
      </c>
      <c r="C202" s="21">
        <f>SUM(B199:B201)/3</f>
        <v>4.99</v>
      </c>
      <c r="D202" s="1">
        <f>ABS(B202-C202)</f>
        <v>2.3999999999999995</v>
      </c>
      <c r="E202" s="1">
        <f>D202^2</f>
        <v>5.7599999999999971</v>
      </c>
      <c r="F202" s="4">
        <f>ABS((B202-C202)/B202)</f>
        <v>0.32476319350473609</v>
      </c>
      <c r="G202" s="1">
        <f>ABS((C202-B202)/B201)^2</f>
        <v>0.14284828569657135</v>
      </c>
      <c r="H202" s="1">
        <f>ABS((B202-B201)/B201)^2</f>
        <v>2.6823733647467304E-2</v>
      </c>
      <c r="I202" s="1">
        <f>C202-B202</f>
        <v>-2.3999999999999995</v>
      </c>
      <c r="J202" s="1">
        <f>ABS(I202-I201)^2</f>
        <v>0.23361111111111116</v>
      </c>
    </row>
    <row r="203" spans="1:10">
      <c r="A203" s="6">
        <v>41122</v>
      </c>
      <c r="B203" s="28">
        <v>12.35</v>
      </c>
      <c r="C203" s="21">
        <f>SUM(B200:B202)/3</f>
        <v>5.96</v>
      </c>
      <c r="D203" s="1">
        <f>ABS(B203-C203)</f>
        <v>6.39</v>
      </c>
      <c r="E203" s="1">
        <f>D203^2</f>
        <v>40.832099999999997</v>
      </c>
      <c r="F203" s="4">
        <f>ABS((B203-C203)/B203)</f>
        <v>0.51740890688259111</v>
      </c>
      <c r="G203" s="1">
        <f>ABS((C203-B203)/B202)^2</f>
        <v>0.7476749658042815</v>
      </c>
      <c r="H203" s="1">
        <f>ABS((B203-B202)/B202)^2</f>
        <v>0.45047892316904137</v>
      </c>
      <c r="I203" s="1">
        <f>C203-B203</f>
        <v>-6.39</v>
      </c>
      <c r="J203" s="1">
        <f>ABS(I203-I202)^2</f>
        <v>15.920100000000001</v>
      </c>
    </row>
    <row r="204" spans="1:10">
      <c r="A204" s="6">
        <v>41153</v>
      </c>
      <c r="B204" s="28">
        <v>24.08</v>
      </c>
      <c r="C204" s="21">
        <f>SUM(B201:B203)/3</f>
        <v>8.6966666666666654</v>
      </c>
      <c r="D204" s="1">
        <f>ABS(B204-C204)</f>
        <v>15.383333333333333</v>
      </c>
      <c r="E204" s="1">
        <f>D204^2</f>
        <v>236.64694444444444</v>
      </c>
      <c r="F204" s="4">
        <f>ABS((B204-C204)/B204)</f>
        <v>0.63884274640088601</v>
      </c>
      <c r="G204" s="1">
        <f>ABS((C204-B204)/B203)^2</f>
        <v>1.5515543244075103</v>
      </c>
      <c r="H204" s="1">
        <f>ABS((B204-B203)/B203)^2</f>
        <v>0.90211542559294511</v>
      </c>
      <c r="I204" s="1">
        <f>C204-B204</f>
        <v>-15.383333333333333</v>
      </c>
      <c r="J204" s="1">
        <f>ABS(I204-I203)^2</f>
        <v>80.880044444444422</v>
      </c>
    </row>
    <row r="205" spans="1:10">
      <c r="A205" s="6">
        <v>41183</v>
      </c>
      <c r="B205" s="28">
        <v>24.99</v>
      </c>
      <c r="C205" s="21">
        <f>SUM(B202:B204)/3</f>
        <v>14.606666666666664</v>
      </c>
      <c r="D205" s="1">
        <f>ABS(B205-C205)</f>
        <v>10.383333333333335</v>
      </c>
      <c r="E205" s="1">
        <f>D205^2</f>
        <v>107.81361111111114</v>
      </c>
      <c r="F205" s="4">
        <f>ABS((B205-C205)/B205)</f>
        <v>0.41549953314659205</v>
      </c>
      <c r="G205" s="1">
        <f>ABS((C205-B205)/B204)^2</f>
        <v>0.18593477705666736</v>
      </c>
      <c r="H205" s="1">
        <f>ABS((B205-B204)/B204)^2</f>
        <v>1.4281368307193087E-3</v>
      </c>
      <c r="I205" s="1">
        <f>C205-B205</f>
        <v>-10.383333333333335</v>
      </c>
      <c r="J205" s="1">
        <f>ABS(I205-I204)^2</f>
        <v>24.999999999999982</v>
      </c>
    </row>
    <row r="206" spans="1:10">
      <c r="A206" s="25">
        <v>41214</v>
      </c>
      <c r="B206" s="27"/>
      <c r="C206" s="26">
        <f>SUM($B$203:$B$205)/3</f>
        <v>20.473333333333333</v>
      </c>
    </row>
    <row r="207" spans="1:10">
      <c r="A207" s="25">
        <v>41244</v>
      </c>
      <c r="B207" s="27"/>
      <c r="C207" s="26">
        <f>SUM($B$203:$B$205)/3</f>
        <v>20.473333333333333</v>
      </c>
    </row>
    <row r="208" spans="1:10">
      <c r="A208" s="25">
        <v>41275</v>
      </c>
      <c r="B208" s="27"/>
      <c r="C208" s="26">
        <f>SUM($B$203:$B$205)/3</f>
        <v>20.473333333333333</v>
      </c>
    </row>
    <row r="209" spans="1:12">
      <c r="A209" s="25">
        <v>41306</v>
      </c>
      <c r="B209" s="5"/>
    </row>
    <row r="210" spans="1:12">
      <c r="A210" s="12"/>
      <c r="B210" s="22" t="s">
        <v>11</v>
      </c>
      <c r="C210" s="21">
        <f>SQRT(SUM(E7:E42)/COUNTA(E7:E42))</f>
        <v>5.0385564633700284</v>
      </c>
      <c r="D210" s="20"/>
    </row>
    <row r="211" spans="1:12">
      <c r="A211" s="6"/>
      <c r="B211" s="22" t="s">
        <v>10</v>
      </c>
      <c r="C211" s="21">
        <f>SUM(E7:E205)/COUNTA(E7:E205)</f>
        <v>94.648528252372955</v>
      </c>
      <c r="D211" s="24">
        <f>C210^2</f>
        <v>25.387051234567888</v>
      </c>
      <c r="F211" s="4"/>
    </row>
    <row r="212" spans="1:12">
      <c r="A212" s="6"/>
      <c r="B212" s="22" t="s">
        <v>9</v>
      </c>
      <c r="C212" s="21">
        <f>SUM(D7:D205)/COUNTA(D7:D205)</f>
        <v>6.8321105527638242</v>
      </c>
      <c r="D212" s="20"/>
      <c r="F212" s="4"/>
    </row>
    <row r="213" spans="1:12">
      <c r="A213" s="6"/>
      <c r="B213" s="22" t="s">
        <v>8</v>
      </c>
      <c r="C213" s="23">
        <f>SUM(F7:F205)/COUNTA(F7:F205)</f>
        <v>1.0848753363635977</v>
      </c>
      <c r="D213" s="20"/>
      <c r="F213" s="4"/>
    </row>
    <row r="214" spans="1:12">
      <c r="A214" s="6"/>
      <c r="B214" s="22" t="s">
        <v>7</v>
      </c>
      <c r="C214" s="21">
        <f>SQRT(SUM(G7:G205)/SUM(H7:H205))</f>
        <v>1.9027717408357272</v>
      </c>
      <c r="D214" s="20"/>
      <c r="F214" s="4"/>
    </row>
    <row r="215" spans="1:12" hidden="1">
      <c r="A215" s="6"/>
      <c r="B215" s="5"/>
      <c r="F215" s="4"/>
    </row>
    <row r="216" spans="1:12" hidden="1">
      <c r="A216" s="6"/>
      <c r="B216" s="5"/>
      <c r="F216" s="4"/>
    </row>
    <row r="217" spans="1:12" hidden="1">
      <c r="A217" s="6"/>
      <c r="B217" s="5"/>
      <c r="F217" s="4"/>
    </row>
    <row r="218" spans="1:12">
      <c r="A218" s="19" t="s">
        <v>6</v>
      </c>
      <c r="B218" s="18"/>
      <c r="C218" s="18"/>
      <c r="D218" s="18"/>
      <c r="E218" s="18"/>
      <c r="F218" s="18"/>
      <c r="G218" s="18"/>
      <c r="H218" s="18"/>
      <c r="I218" s="18"/>
      <c r="J218" s="18"/>
    </row>
    <row r="219" spans="1:12">
      <c r="A219" s="18"/>
      <c r="B219" s="18"/>
      <c r="C219" s="18"/>
      <c r="D219" s="18"/>
      <c r="E219" s="18"/>
      <c r="F219" s="18"/>
      <c r="G219" s="18"/>
      <c r="H219" s="18"/>
      <c r="I219" s="18"/>
      <c r="J219" s="18"/>
    </row>
    <row r="220" spans="1:12" ht="45">
      <c r="A220" s="16" t="s">
        <v>5</v>
      </c>
      <c r="B220" s="16" t="s">
        <v>4</v>
      </c>
      <c r="C220" s="17" t="s">
        <v>3</v>
      </c>
      <c r="D220" s="16" t="s">
        <v>2</v>
      </c>
      <c r="E220" s="16" t="s">
        <v>1</v>
      </c>
      <c r="F220" s="16"/>
      <c r="G220" s="16"/>
      <c r="H220" s="16"/>
      <c r="I220" s="16" t="s">
        <v>0</v>
      </c>
      <c r="J220" s="16"/>
    </row>
    <row r="221" spans="1:12">
      <c r="A221" s="12">
        <v>1</v>
      </c>
      <c r="B221" s="15">
        <v>265.22000000000003</v>
      </c>
      <c r="C221" s="14"/>
      <c r="D221" s="14"/>
      <c r="E221" s="14"/>
      <c r="F221" s="14"/>
      <c r="G221" s="14"/>
      <c r="H221" s="14"/>
      <c r="I221" s="14"/>
      <c r="J221" s="8"/>
      <c r="K221" s="8"/>
      <c r="L221" s="8"/>
    </row>
    <row r="222" spans="1:12">
      <c r="A222" s="12">
        <v>2</v>
      </c>
      <c r="B222" s="11">
        <v>146.63999999999999</v>
      </c>
      <c r="C222" s="13"/>
      <c r="D222" s="13"/>
      <c r="E222" s="13"/>
      <c r="F222" s="13"/>
      <c r="G222" s="13"/>
      <c r="H222" s="13"/>
      <c r="I222" s="13"/>
      <c r="J222" s="8"/>
      <c r="K222" s="8"/>
      <c r="L222" s="8"/>
    </row>
    <row r="223" spans="1:12">
      <c r="A223" s="12">
        <v>3</v>
      </c>
      <c r="B223" s="11">
        <v>182.5</v>
      </c>
      <c r="C223" s="13"/>
      <c r="D223" s="13"/>
      <c r="E223" s="13"/>
      <c r="F223" s="13"/>
      <c r="G223" s="13"/>
      <c r="H223" s="13"/>
      <c r="I223" s="13"/>
      <c r="J223" s="8"/>
      <c r="K223" s="8"/>
      <c r="L223" s="8"/>
    </row>
    <row r="224" spans="1:12">
      <c r="A224" s="12">
        <v>4</v>
      </c>
      <c r="B224" s="11">
        <v>118.54</v>
      </c>
      <c r="C224" s="10">
        <v>198.12</v>
      </c>
      <c r="D224" s="9">
        <v>79.58</v>
      </c>
      <c r="E224" s="9">
        <v>6332.9763999999996</v>
      </c>
      <c r="F224" s="7">
        <v>0.67133457060907709</v>
      </c>
      <c r="G224" s="9">
        <v>0.19014378382435732</v>
      </c>
      <c r="H224" s="9">
        <v>0.12282624432351284</v>
      </c>
      <c r="I224" s="9">
        <v>79.58</v>
      </c>
      <c r="J224" s="8"/>
      <c r="K224" s="1"/>
      <c r="L224" s="8"/>
    </row>
    <row r="225" spans="1:6">
      <c r="A225" s="6"/>
      <c r="B225" s="5"/>
      <c r="F225" s="7"/>
    </row>
    <row r="226" spans="1:6">
      <c r="A226" s="6"/>
      <c r="B226" s="5"/>
      <c r="F226" s="4"/>
    </row>
    <row r="227" spans="1:6">
      <c r="A227" s="6"/>
      <c r="B227" s="5"/>
      <c r="F227" s="4"/>
    </row>
    <row r="228" spans="1:6">
      <c r="A228" s="6"/>
      <c r="B228" s="5"/>
      <c r="F228" s="4"/>
    </row>
    <row r="229" spans="1:6">
      <c r="A229" s="6"/>
      <c r="B229" s="5"/>
      <c r="F229" s="4"/>
    </row>
    <row r="230" spans="1:6">
      <c r="A230" s="6"/>
      <c r="B230" s="5"/>
      <c r="F230" s="4"/>
    </row>
    <row r="231" spans="1:6">
      <c r="A231" s="6"/>
      <c r="B231" s="5"/>
      <c r="F231" s="4"/>
    </row>
    <row r="232" spans="1:6">
      <c r="A232" s="6"/>
      <c r="B232" s="5"/>
      <c r="F232" s="4"/>
    </row>
    <row r="233" spans="1:6">
      <c r="A233" s="6"/>
      <c r="B233" s="5"/>
      <c r="F233" s="4"/>
    </row>
    <row r="234" spans="1:6">
      <c r="A234" s="6"/>
      <c r="B234" s="5"/>
      <c r="F234" s="4"/>
    </row>
    <row r="235" spans="1:6">
      <c r="A235" s="6"/>
      <c r="B235" s="5"/>
      <c r="F235" s="4"/>
    </row>
    <row r="236" spans="1:6">
      <c r="A236" s="6"/>
      <c r="B236" s="5"/>
      <c r="F236" s="4"/>
    </row>
    <row r="237" spans="1:6">
      <c r="A237" s="6"/>
      <c r="B237" s="5"/>
      <c r="F237" s="4"/>
    </row>
    <row r="238" spans="1:6">
      <c r="A238" s="6"/>
      <c r="B238" s="5"/>
      <c r="F238" s="4"/>
    </row>
    <row r="239" spans="1:6">
      <c r="A239" s="6"/>
      <c r="B239" s="5"/>
      <c r="F239" s="4"/>
    </row>
    <row r="240" spans="1:6">
      <c r="A240" s="6"/>
      <c r="B240" s="5"/>
      <c r="F240" s="4"/>
    </row>
    <row r="241" spans="1:6">
      <c r="A241" s="6"/>
      <c r="B241" s="5"/>
      <c r="F241" s="4"/>
    </row>
    <row r="242" spans="1:6">
      <c r="A242" s="6"/>
      <c r="B242" s="5"/>
      <c r="F242" s="4"/>
    </row>
    <row r="243" spans="1:6">
      <c r="A243" s="6"/>
      <c r="B243" s="5"/>
      <c r="F243" s="4"/>
    </row>
    <row r="244" spans="1:6">
      <c r="A244" s="6"/>
      <c r="B244" s="5"/>
      <c r="F244" s="4"/>
    </row>
    <row r="245" spans="1:6">
      <c r="A245" s="6"/>
      <c r="B245" s="5"/>
      <c r="F245" s="4"/>
    </row>
    <row r="246" spans="1:6">
      <c r="A246" s="6"/>
      <c r="B246" s="5"/>
      <c r="F246" s="4"/>
    </row>
    <row r="247" spans="1:6">
      <c r="A247" s="6"/>
      <c r="B247" s="5"/>
      <c r="F247" s="4"/>
    </row>
    <row r="248" spans="1:6">
      <c r="A248" s="6"/>
      <c r="B248" s="5"/>
      <c r="F248" s="4"/>
    </row>
    <row r="249" spans="1:6">
      <c r="A249" s="6"/>
      <c r="B249" s="5"/>
      <c r="F249" s="4"/>
    </row>
    <row r="250" spans="1:6">
      <c r="A250" s="6"/>
      <c r="B250" s="5"/>
      <c r="F250" s="4"/>
    </row>
    <row r="251" spans="1:6">
      <c r="A251" s="6"/>
      <c r="B251" s="5"/>
      <c r="F251" s="4"/>
    </row>
    <row r="252" spans="1:6">
      <c r="A252" s="6"/>
      <c r="B252" s="5"/>
      <c r="F252" s="4"/>
    </row>
    <row r="253" spans="1:6">
      <c r="A253" s="6"/>
      <c r="B253" s="5"/>
      <c r="F253" s="4"/>
    </row>
    <row r="254" spans="1:6">
      <c r="A254" s="6"/>
      <c r="B254" s="5"/>
      <c r="F254" s="4"/>
    </row>
    <row r="255" spans="1:6">
      <c r="A255" s="6"/>
      <c r="B255" s="5"/>
      <c r="F255" s="4"/>
    </row>
    <row r="256" spans="1:6">
      <c r="A256" s="6"/>
      <c r="B256" s="5"/>
      <c r="F256" s="4"/>
    </row>
    <row r="257" spans="1:6">
      <c r="A257" s="6"/>
      <c r="B257" s="5"/>
      <c r="F257" s="4"/>
    </row>
    <row r="258" spans="1:6">
      <c r="A258" s="6"/>
      <c r="B258" s="5"/>
      <c r="F258" s="4"/>
    </row>
    <row r="259" spans="1:6">
      <c r="A259" s="6"/>
      <c r="B259" s="5"/>
      <c r="F259" s="4"/>
    </row>
    <row r="260" spans="1:6">
      <c r="A260" s="6"/>
      <c r="B260" s="5"/>
      <c r="F260" s="4"/>
    </row>
    <row r="261" spans="1:6">
      <c r="A261" s="6"/>
      <c r="B261" s="5"/>
      <c r="F261" s="4"/>
    </row>
    <row r="262" spans="1:6">
      <c r="A262" s="6"/>
      <c r="B262" s="5"/>
      <c r="F262" s="4"/>
    </row>
    <row r="263" spans="1:6">
      <c r="A263" s="6"/>
      <c r="B263" s="5"/>
      <c r="F263" s="4"/>
    </row>
    <row r="264" spans="1:6">
      <c r="A264" s="6"/>
      <c r="B264" s="5"/>
      <c r="F264" s="4"/>
    </row>
    <row r="265" spans="1:6">
      <c r="A265" s="6"/>
      <c r="B265" s="5"/>
      <c r="F265" s="4"/>
    </row>
    <row r="266" spans="1:6">
      <c r="A266" s="6"/>
      <c r="B266" s="5"/>
      <c r="F266" s="4"/>
    </row>
    <row r="267" spans="1:6">
      <c r="A267" s="6"/>
      <c r="B267" s="5"/>
      <c r="F267" s="4"/>
    </row>
    <row r="268" spans="1:6">
      <c r="A268" s="6"/>
      <c r="B268" s="5"/>
      <c r="F268" s="4"/>
    </row>
    <row r="269" spans="1:6">
      <c r="A269" s="6"/>
      <c r="B269" s="5"/>
      <c r="F269" s="4"/>
    </row>
    <row r="270" spans="1:6">
      <c r="A270" s="6"/>
      <c r="B270" s="5"/>
      <c r="F270" s="4"/>
    </row>
    <row r="271" spans="1:6">
      <c r="A271" s="6"/>
      <c r="B271" s="5"/>
      <c r="F271" s="4"/>
    </row>
    <row r="272" spans="1:6">
      <c r="A272" s="6"/>
      <c r="B272" s="5"/>
      <c r="F272" s="4"/>
    </row>
    <row r="273" spans="1:6">
      <c r="A273" s="6"/>
      <c r="B273" s="5"/>
      <c r="F273" s="4"/>
    </row>
    <row r="274" spans="1:6">
      <c r="A274" s="6"/>
      <c r="B274" s="5"/>
      <c r="F274" s="4"/>
    </row>
    <row r="275" spans="1:6">
      <c r="A275" s="6"/>
      <c r="B275" s="5"/>
      <c r="F275" s="4"/>
    </row>
    <row r="276" spans="1:6">
      <c r="A276" s="6"/>
      <c r="B276" s="5"/>
      <c r="F276" s="4"/>
    </row>
    <row r="277" spans="1:6">
      <c r="A277" s="6"/>
      <c r="B277" s="5"/>
      <c r="F277" s="4"/>
    </row>
    <row r="278" spans="1:6">
      <c r="A278" s="6"/>
      <c r="B278" s="5"/>
      <c r="F278" s="4"/>
    </row>
    <row r="279" spans="1:6">
      <c r="A279" s="6"/>
      <c r="B279" s="5"/>
      <c r="F279" s="4"/>
    </row>
    <row r="280" spans="1:6">
      <c r="A280" s="6"/>
      <c r="B280" s="5"/>
      <c r="F280" s="4"/>
    </row>
    <row r="281" spans="1:6">
      <c r="A281" s="6"/>
      <c r="B281" s="5"/>
      <c r="F281" s="4"/>
    </row>
    <row r="282" spans="1:6">
      <c r="A282" s="6"/>
      <c r="B282" s="5"/>
      <c r="F282" s="4"/>
    </row>
    <row r="283" spans="1:6">
      <c r="A283" s="6"/>
      <c r="B283" s="5"/>
      <c r="F283" s="4"/>
    </row>
    <row r="284" spans="1:6">
      <c r="A284" s="6"/>
      <c r="B284" s="5"/>
      <c r="F284" s="4"/>
    </row>
    <row r="285" spans="1:6">
      <c r="A285" s="6"/>
      <c r="B285" s="5"/>
      <c r="F285" s="4"/>
    </row>
    <row r="286" spans="1:6">
      <c r="A286" s="6"/>
      <c r="B286" s="5"/>
      <c r="F286" s="4"/>
    </row>
    <row r="287" spans="1:6">
      <c r="A287" s="6"/>
      <c r="B287" s="5"/>
      <c r="F287" s="4"/>
    </row>
    <row r="288" spans="1:6">
      <c r="A288" s="6"/>
      <c r="B288" s="5"/>
      <c r="F288" s="4"/>
    </row>
    <row r="289" spans="1:6">
      <c r="A289" s="6"/>
      <c r="B289" s="5"/>
      <c r="F289" s="4"/>
    </row>
    <row r="290" spans="1:6">
      <c r="A290" s="6"/>
      <c r="B290" s="5"/>
      <c r="F290" s="4"/>
    </row>
    <row r="291" spans="1:6">
      <c r="A291" s="6"/>
      <c r="B291" s="5"/>
      <c r="F291" s="4"/>
    </row>
    <row r="292" spans="1:6">
      <c r="A292" s="6"/>
      <c r="B292" s="5"/>
      <c r="F292" s="4"/>
    </row>
    <row r="293" spans="1:6">
      <c r="A293" s="6"/>
      <c r="B293" s="5"/>
      <c r="F293" s="4"/>
    </row>
    <row r="294" spans="1:6">
      <c r="A294" s="6"/>
      <c r="B294" s="5"/>
      <c r="F294" s="4"/>
    </row>
    <row r="295" spans="1:6">
      <c r="A295" s="6"/>
      <c r="B295" s="5"/>
      <c r="F295" s="4"/>
    </row>
    <row r="296" spans="1:6">
      <c r="A296" s="6"/>
      <c r="B296" s="5"/>
      <c r="F296" s="4"/>
    </row>
    <row r="297" spans="1:6">
      <c r="A297" s="6"/>
      <c r="B297" s="5"/>
      <c r="F297" s="4"/>
    </row>
    <row r="298" spans="1:6">
      <c r="A298" s="6"/>
      <c r="B298" s="5"/>
      <c r="F298" s="4"/>
    </row>
    <row r="299" spans="1:6">
      <c r="A299" s="6"/>
      <c r="B299" s="5"/>
      <c r="F299" s="4"/>
    </row>
    <row r="300" spans="1:6">
      <c r="A300" s="6"/>
      <c r="B300" s="5"/>
      <c r="F300" s="4"/>
    </row>
    <row r="301" spans="1:6">
      <c r="A301" s="6"/>
      <c r="B301" s="5"/>
      <c r="F301" s="4"/>
    </row>
    <row r="302" spans="1:6">
      <c r="A302" s="6"/>
      <c r="B302" s="5"/>
      <c r="F302" s="4"/>
    </row>
    <row r="303" spans="1:6">
      <c r="A303" s="6"/>
      <c r="B303" s="5"/>
      <c r="F303" s="4"/>
    </row>
    <row r="304" spans="1:6">
      <c r="A304" s="6"/>
      <c r="B304" s="5"/>
      <c r="F304" s="4"/>
    </row>
    <row r="305" spans="1:6">
      <c r="A305" s="6"/>
      <c r="B305" s="5"/>
      <c r="F305" s="4"/>
    </row>
    <row r="306" spans="1:6">
      <c r="A306" s="6"/>
      <c r="B306" s="5"/>
      <c r="F306" s="4"/>
    </row>
    <row r="307" spans="1:6">
      <c r="A307" s="6"/>
      <c r="B307" s="5"/>
      <c r="F307" s="4"/>
    </row>
    <row r="308" spans="1:6">
      <c r="A308" s="6"/>
      <c r="B308" s="5"/>
      <c r="F308" s="4"/>
    </row>
    <row r="309" spans="1:6">
      <c r="A309" s="6"/>
      <c r="B309" s="5"/>
      <c r="F309" s="4"/>
    </row>
    <row r="310" spans="1:6">
      <c r="A310" s="6"/>
      <c r="B310" s="5"/>
      <c r="F310" s="4"/>
    </row>
    <row r="311" spans="1:6">
      <c r="A311" s="6"/>
      <c r="B311" s="5"/>
      <c r="F311" s="4"/>
    </row>
    <row r="312" spans="1:6">
      <c r="A312" s="6"/>
      <c r="B312" s="5"/>
      <c r="F312" s="4"/>
    </row>
    <row r="313" spans="1:6">
      <c r="A313" s="6"/>
      <c r="B313" s="5"/>
      <c r="F313" s="4"/>
    </row>
    <row r="314" spans="1:6">
      <c r="A314" s="6"/>
      <c r="B314" s="5"/>
      <c r="F314" s="4"/>
    </row>
    <row r="315" spans="1:6">
      <c r="A315" s="6"/>
      <c r="B315" s="5"/>
      <c r="F315" s="4"/>
    </row>
    <row r="316" spans="1:6">
      <c r="A316" s="6"/>
      <c r="B316" s="5"/>
      <c r="F316" s="4"/>
    </row>
    <row r="317" spans="1:6">
      <c r="A317" s="6"/>
      <c r="B317" s="5"/>
      <c r="F317" s="4"/>
    </row>
    <row r="318" spans="1:6">
      <c r="A318" s="6"/>
      <c r="B318" s="5"/>
      <c r="F318" s="4"/>
    </row>
    <row r="319" spans="1:6">
      <c r="A319" s="6"/>
      <c r="B319" s="5"/>
      <c r="F319" s="4"/>
    </row>
    <row r="320" spans="1:6">
      <c r="A320" s="6"/>
      <c r="B320" s="5"/>
      <c r="F320" s="4"/>
    </row>
    <row r="321" spans="1:6">
      <c r="A321" s="6"/>
      <c r="B321" s="5"/>
      <c r="F321" s="4"/>
    </row>
    <row r="322" spans="1:6">
      <c r="A322" s="6"/>
      <c r="B322" s="5"/>
      <c r="F322" s="4"/>
    </row>
    <row r="323" spans="1:6">
      <c r="A323" s="6"/>
      <c r="B323" s="5"/>
      <c r="F323" s="4"/>
    </row>
    <row r="324" spans="1:6">
      <c r="A324" s="6"/>
      <c r="B324" s="5"/>
      <c r="F324" s="4"/>
    </row>
    <row r="325" spans="1:6">
      <c r="A325" s="6"/>
      <c r="B325" s="5"/>
      <c r="F325" s="4"/>
    </row>
    <row r="326" spans="1:6">
      <c r="A326" s="6"/>
      <c r="B326" s="5"/>
      <c r="F326" s="4"/>
    </row>
    <row r="327" spans="1:6">
      <c r="A327" s="6"/>
      <c r="B327" s="5"/>
      <c r="F327" s="4"/>
    </row>
    <row r="328" spans="1:6">
      <c r="A328" s="6"/>
      <c r="B328" s="5"/>
      <c r="F328" s="4"/>
    </row>
    <row r="329" spans="1:6">
      <c r="A329" s="6"/>
      <c r="B329" s="5"/>
      <c r="F329" s="4"/>
    </row>
    <row r="330" spans="1:6">
      <c r="A330" s="6"/>
      <c r="B330" s="5"/>
      <c r="F330" s="4"/>
    </row>
    <row r="331" spans="1:6">
      <c r="A331" s="6"/>
      <c r="B331" s="5"/>
      <c r="F331" s="4"/>
    </row>
    <row r="332" spans="1:6">
      <c r="A332" s="6"/>
      <c r="B332" s="5"/>
      <c r="F332" s="4"/>
    </row>
    <row r="333" spans="1:6">
      <c r="A333" s="6"/>
      <c r="B333" s="5"/>
      <c r="F333" s="4"/>
    </row>
    <row r="334" spans="1:6">
      <c r="A334" s="6"/>
      <c r="B334" s="5"/>
      <c r="F334" s="4"/>
    </row>
    <row r="335" spans="1:6">
      <c r="A335" s="6"/>
      <c r="B335" s="5"/>
      <c r="F335" s="4"/>
    </row>
    <row r="336" spans="1:6">
      <c r="A336" s="6"/>
      <c r="B336" s="5"/>
      <c r="F336" s="4"/>
    </row>
    <row r="337" spans="1:6">
      <c r="A337" s="6"/>
      <c r="B337" s="5"/>
      <c r="F337" s="4"/>
    </row>
    <row r="338" spans="1:6">
      <c r="A338" s="6"/>
      <c r="B338" s="5"/>
      <c r="F338" s="4"/>
    </row>
    <row r="339" spans="1:6">
      <c r="A339" s="6"/>
      <c r="B339" s="5"/>
      <c r="F339" s="4"/>
    </row>
    <row r="340" spans="1:6">
      <c r="A340" s="6"/>
      <c r="B340" s="5"/>
      <c r="F340" s="4"/>
    </row>
    <row r="341" spans="1:6">
      <c r="A341" s="6"/>
      <c r="B341" s="5"/>
      <c r="F341" s="4"/>
    </row>
    <row r="342" spans="1:6">
      <c r="A342" s="6"/>
      <c r="B342" s="5"/>
      <c r="F342" s="4"/>
    </row>
    <row r="343" spans="1:6">
      <c r="A343" s="6"/>
      <c r="B343" s="5"/>
      <c r="F343" s="4"/>
    </row>
    <row r="344" spans="1:6">
      <c r="A344" s="6"/>
      <c r="B344" s="5"/>
      <c r="F344" s="4"/>
    </row>
    <row r="345" spans="1:6">
      <c r="A345" s="6"/>
      <c r="B345" s="5"/>
      <c r="F345" s="4"/>
    </row>
    <row r="346" spans="1:6">
      <c r="A346" s="6"/>
      <c r="B346" s="5"/>
      <c r="F346" s="4"/>
    </row>
    <row r="347" spans="1:6">
      <c r="A347" s="6"/>
      <c r="B347" s="5"/>
      <c r="F347" s="4"/>
    </row>
    <row r="348" spans="1:6">
      <c r="A348" s="6"/>
      <c r="B348" s="5"/>
      <c r="F348" s="4"/>
    </row>
    <row r="349" spans="1:6">
      <c r="A349" s="6"/>
      <c r="B349" s="5"/>
      <c r="F349" s="4"/>
    </row>
    <row r="350" spans="1:6">
      <c r="A350" s="6"/>
      <c r="B350" s="5"/>
      <c r="F350" s="4"/>
    </row>
    <row r="351" spans="1:6">
      <c r="A351" s="6"/>
      <c r="B351" s="5"/>
      <c r="F351" s="4"/>
    </row>
    <row r="352" spans="1:6">
      <c r="A352" s="6"/>
      <c r="B352" s="5"/>
      <c r="F352" s="4"/>
    </row>
    <row r="353" spans="1:6">
      <c r="A353" s="6"/>
      <c r="B353" s="5"/>
      <c r="F353" s="4"/>
    </row>
    <row r="354" spans="1:6">
      <c r="A354" s="6"/>
      <c r="B354" s="5"/>
      <c r="F354" s="4"/>
    </row>
    <row r="355" spans="1:6">
      <c r="A355" s="6"/>
      <c r="B355" s="5"/>
      <c r="F355" s="4"/>
    </row>
    <row r="356" spans="1:6">
      <c r="A356" s="6"/>
      <c r="B356" s="5"/>
      <c r="F356" s="4"/>
    </row>
    <row r="357" spans="1:6">
      <c r="A357" s="6"/>
      <c r="B357" s="5"/>
      <c r="F357" s="4"/>
    </row>
    <row r="358" spans="1:6">
      <c r="A358" s="6"/>
      <c r="B358" s="5"/>
      <c r="F358" s="4"/>
    </row>
    <row r="359" spans="1:6">
      <c r="A359" s="6"/>
      <c r="B359" s="5"/>
      <c r="F359" s="4"/>
    </row>
    <row r="360" spans="1:6">
      <c r="A360" s="6"/>
      <c r="B360" s="5"/>
      <c r="F360" s="4"/>
    </row>
    <row r="361" spans="1:6">
      <c r="A361" s="6"/>
      <c r="B361" s="5"/>
      <c r="F361" s="4"/>
    </row>
    <row r="362" spans="1:6">
      <c r="A362" s="6"/>
      <c r="B362" s="5"/>
      <c r="F362" s="4"/>
    </row>
    <row r="363" spans="1:6">
      <c r="A363" s="6"/>
      <c r="B363" s="5"/>
      <c r="F363" s="4"/>
    </row>
    <row r="364" spans="1:6">
      <c r="A364" s="6"/>
      <c r="B364" s="5"/>
      <c r="F364" s="4"/>
    </row>
    <row r="365" spans="1:6">
      <c r="A365" s="6"/>
      <c r="B365" s="5"/>
      <c r="F365" s="4"/>
    </row>
    <row r="366" spans="1:6">
      <c r="A366" s="6"/>
      <c r="B366" s="5"/>
      <c r="F366" s="4"/>
    </row>
    <row r="367" spans="1:6">
      <c r="A367" s="6"/>
      <c r="B367" s="5"/>
      <c r="F367" s="4"/>
    </row>
    <row r="368" spans="1:6">
      <c r="A368" s="6"/>
      <c r="B368" s="5"/>
      <c r="F368" s="4"/>
    </row>
    <row r="369" spans="1:2">
      <c r="A369" s="3"/>
      <c r="B369" s="2"/>
    </row>
    <row r="370" spans="1:2">
      <c r="A370" s="3"/>
      <c r="B370" s="2"/>
    </row>
    <row r="371" spans="1:2">
      <c r="A371" s="3"/>
      <c r="B371" s="2"/>
    </row>
    <row r="372" spans="1:2">
      <c r="A372" s="3"/>
      <c r="B372" s="2"/>
    </row>
    <row r="373" spans="1:2">
      <c r="A373" s="3"/>
      <c r="B373" s="2"/>
    </row>
  </sheetData>
  <mergeCells count="2">
    <mergeCell ref="A1:K1"/>
    <mergeCell ref="A218:J219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73"/>
  <sheetViews>
    <sheetView zoomScaleNormal="100" workbookViewId="0">
      <selection activeCell="E11" sqref="E11"/>
    </sheetView>
  </sheetViews>
  <sheetFormatPr defaultRowHeight="15"/>
  <cols>
    <col min="1" max="1" width="10.7109375" customWidth="1"/>
    <col min="3" max="3" width="10.5703125" bestFit="1" customWidth="1"/>
    <col min="4" max="4" width="9.28515625" bestFit="1" customWidth="1"/>
    <col min="5" max="5" width="9.5703125" bestFit="1" customWidth="1"/>
    <col min="6" max="6" width="11.5703125" bestFit="1" customWidth="1"/>
    <col min="7" max="7" width="15.42578125" bestFit="1" customWidth="1"/>
    <col min="8" max="8" width="14.140625" bestFit="1" customWidth="1"/>
    <col min="9" max="9" width="10.28515625" bestFit="1" customWidth="1"/>
    <col min="10" max="10" width="13.28515625" customWidth="1"/>
  </cols>
  <sheetData>
    <row r="1" spans="1:11">
      <c r="A1" s="33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>
      <c r="B2" s="39" t="s">
        <v>16</v>
      </c>
      <c r="C2" s="38">
        <v>6.2862985693181897E-2</v>
      </c>
    </row>
    <row r="3" spans="1:11" ht="30">
      <c r="A3" s="30" t="s">
        <v>5</v>
      </c>
      <c r="B3" s="30" t="s">
        <v>4</v>
      </c>
      <c r="C3" s="31" t="s">
        <v>3</v>
      </c>
      <c r="D3" s="30" t="s">
        <v>2</v>
      </c>
      <c r="E3" s="30" t="s">
        <v>1</v>
      </c>
      <c r="I3" s="30" t="s">
        <v>0</v>
      </c>
    </row>
    <row r="4" spans="1:11">
      <c r="A4" s="6">
        <v>35065</v>
      </c>
      <c r="B4" s="28">
        <v>1.68</v>
      </c>
      <c r="C4" s="29" t="s">
        <v>12</v>
      </c>
      <c r="D4" s="37" t="s">
        <v>15</v>
      </c>
      <c r="E4" s="36" t="s">
        <v>14</v>
      </c>
      <c r="F4" s="36"/>
      <c r="G4" s="36"/>
      <c r="H4" s="8" t="s">
        <v>12</v>
      </c>
      <c r="I4" s="8" t="s">
        <v>12</v>
      </c>
      <c r="J4" s="8" t="s">
        <v>12</v>
      </c>
    </row>
    <row r="5" spans="1:11">
      <c r="A5" s="6">
        <v>35096</v>
      </c>
      <c r="B5" s="28">
        <v>1.2</v>
      </c>
      <c r="C5" s="34">
        <f>B4</f>
        <v>1.68</v>
      </c>
      <c r="D5" s="1">
        <f>ABS(B5-C5)</f>
        <v>0.48</v>
      </c>
      <c r="E5" s="1">
        <f>D5^2</f>
        <v>0.23039999999999999</v>
      </c>
      <c r="F5" s="4">
        <f>ABS((B5-C5)/B5)</f>
        <v>0.4</v>
      </c>
      <c r="G5" s="1">
        <f>ABS((C5-B5)/B4)^2</f>
        <v>8.1632653061224483E-2</v>
      </c>
      <c r="H5" s="1">
        <f>ABS((B5-B4)/B4)^2</f>
        <v>8.1632653061224483E-2</v>
      </c>
      <c r="I5" s="1">
        <f>C5-B5</f>
        <v>0.48</v>
      </c>
      <c r="J5" s="8"/>
    </row>
    <row r="6" spans="1:11">
      <c r="A6" s="6">
        <v>35125</v>
      </c>
      <c r="B6" s="28">
        <v>1.27</v>
      </c>
      <c r="C6" s="34">
        <f>$C$2*$B5+(1-$C$2)*$C5</f>
        <v>1.6498257668672727</v>
      </c>
      <c r="D6" s="1">
        <f>ABS(B6-C6)</f>
        <v>0.37982576686727265</v>
      </c>
      <c r="E6" s="1">
        <f>D6^2</f>
        <v>0.14426761317631176</v>
      </c>
      <c r="F6" s="4">
        <f>ABS((B6-C6)/B6)</f>
        <v>0.29907540698210444</v>
      </c>
      <c r="G6" s="1">
        <f>ABS((C6-B6)/B5)^2</f>
        <v>0.10018584248354984</v>
      </c>
      <c r="H6" s="1">
        <f>ABS((B6-B5)/B5)^2</f>
        <v>3.4027777777777845E-3</v>
      </c>
      <c r="I6" s="1">
        <f>C6-B6</f>
        <v>0.37982576686727265</v>
      </c>
      <c r="J6" s="1">
        <f>ABS(I6-I5)^2</f>
        <v>1.0034876983730005E-2</v>
      </c>
    </row>
    <row r="7" spans="1:11">
      <c r="A7" s="6">
        <v>35156</v>
      </c>
      <c r="B7" s="28">
        <v>1.23</v>
      </c>
      <c r="C7" s="34">
        <f>$C$2*$B6+(1-$C$2)*$C6</f>
        <v>1.6259487851187935</v>
      </c>
      <c r="D7" s="1">
        <f>ABS(B7-C7)</f>
        <v>0.3959487851187935</v>
      </c>
      <c r="E7" s="1">
        <f>D7^2</f>
        <v>0.1567754404370485</v>
      </c>
      <c r="F7" s="4">
        <f>ABS((B7-C7)/B7)</f>
        <v>0.32190958139739312</v>
      </c>
      <c r="G7" s="1">
        <f>ABS((C7-B7)/B6)^2</f>
        <v>9.720096747290502E-2</v>
      </c>
      <c r="H7" s="1">
        <f>ABS((B7-B6)/B6)^2</f>
        <v>9.9200198400396984E-4</v>
      </c>
      <c r="I7" s="1">
        <f>C7-B7</f>
        <v>0.3959487851187935</v>
      </c>
      <c r="J7" s="1">
        <f>ABS(I7-I6)^2</f>
        <v>2.5995171753887442E-4</v>
      </c>
    </row>
    <row r="8" spans="1:11">
      <c r="A8" s="6">
        <v>35186</v>
      </c>
      <c r="B8" s="28">
        <v>2.09</v>
      </c>
      <c r="C8" s="34">
        <f>$C$2*$B7+(1-$C$2)*$C7</f>
        <v>1.6010582623046379</v>
      </c>
      <c r="D8" s="1">
        <f>ABS(B8-C8)</f>
        <v>0.48894173769536198</v>
      </c>
      <c r="E8" s="1">
        <f>D8^2</f>
        <v>0.23906402286056017</v>
      </c>
      <c r="F8" s="4">
        <f>ABS((B8-C8)/B8)</f>
        <v>0.23394341516524497</v>
      </c>
      <c r="G8" s="1">
        <f>ABS((C8-B8)/B7)^2</f>
        <v>0.15801706845168895</v>
      </c>
      <c r="H8" s="1">
        <f>ABS((B8-B7)/B7)^2</f>
        <v>0.48886244960010566</v>
      </c>
      <c r="I8" s="1">
        <f>C8-B8</f>
        <v>-0.48894173769536198</v>
      </c>
      <c r="J8" s="1">
        <f>ABS(I8-I7)^2</f>
        <v>0.78303123736630942</v>
      </c>
    </row>
    <row r="9" spans="1:11">
      <c r="A9" s="6">
        <v>35217</v>
      </c>
      <c r="B9" s="28">
        <v>2.19</v>
      </c>
      <c r="C9" s="34">
        <f>$C$2*$B8+(1-$C$2)*$C8</f>
        <v>1.6317945997661809</v>
      </c>
      <c r="D9" s="1">
        <f>ABS(B9-C9)</f>
        <v>0.55820540023381904</v>
      </c>
      <c r="E9" s="1">
        <f>D9^2</f>
        <v>0.31159326885019811</v>
      </c>
      <c r="F9" s="4">
        <f>ABS((B9-C9)/B9)</f>
        <v>0.25488831060904982</v>
      </c>
      <c r="G9" s="1">
        <f>ABS((C9-B9)/B8)^2</f>
        <v>7.133382222252195E-2</v>
      </c>
      <c r="H9" s="1">
        <f>ABS((B9-B8)/B8)^2</f>
        <v>2.2893248780934549E-3</v>
      </c>
      <c r="I9" s="1">
        <f>C9-B9</f>
        <v>-0.55820540023381904</v>
      </c>
      <c r="J9" s="1">
        <f>ABS(I9-I8)^2</f>
        <v>4.7974549482412603E-3</v>
      </c>
    </row>
    <row r="10" spans="1:11">
      <c r="A10" s="6">
        <v>35247</v>
      </c>
      <c r="B10" s="28">
        <v>4.6100000000000003</v>
      </c>
      <c r="C10" s="34">
        <f>$C$2*$B9+(1-$C$2)*$C9</f>
        <v>1.6668850578549363</v>
      </c>
      <c r="D10" s="1">
        <f>ABS(B10-C10)</f>
        <v>2.9431149421450638</v>
      </c>
      <c r="E10" s="1">
        <f>D10^2</f>
        <v>8.661925562677542</v>
      </c>
      <c r="F10" s="4">
        <f>ABS((B10-C10)/B10)</f>
        <v>0.63841972714643458</v>
      </c>
      <c r="G10" s="1">
        <f>ABS((C10-B10)/B9)^2</f>
        <v>1.8060352291815311</v>
      </c>
      <c r="H10" s="1">
        <f>ABS((B10-B9)/B9)^2</f>
        <v>1.221075457142262</v>
      </c>
      <c r="I10" s="1">
        <f>C10-B10</f>
        <v>-2.9431149421450638</v>
      </c>
      <c r="J10" s="1">
        <f>ABS(I10-I9)^2</f>
        <v>5.6877935230993035</v>
      </c>
    </row>
    <row r="11" spans="1:11">
      <c r="A11" s="6">
        <v>35278</v>
      </c>
      <c r="B11" s="28">
        <v>13.66</v>
      </c>
      <c r="C11" s="34">
        <f>$C$2*$B10+(1-$C$2)*$C10</f>
        <v>1.8518980503563913</v>
      </c>
      <c r="D11" s="1">
        <f>ABS(B11-C11)</f>
        <v>11.808101949643609</v>
      </c>
      <c r="E11" s="1">
        <f>D11^2</f>
        <v>139.43127165317719</v>
      </c>
      <c r="F11" s="4">
        <f>ABS((B11-C11)/B11)</f>
        <v>0.86442913247757014</v>
      </c>
      <c r="G11" s="1">
        <f>ABS((C11-B11)/B10)^2</f>
        <v>6.5608232434995672</v>
      </c>
      <c r="H11" s="1">
        <f>ABS((B11-B10)/B10)^2</f>
        <v>3.853854442619788</v>
      </c>
      <c r="I11" s="1">
        <f>C11-B11</f>
        <v>-11.808101949643609</v>
      </c>
      <c r="J11" s="1">
        <f>ABS(I11-I10)^2</f>
        <v>78.587994643118009</v>
      </c>
    </row>
    <row r="12" spans="1:11">
      <c r="A12" s="6">
        <v>35309</v>
      </c>
      <c r="B12" s="28">
        <v>15.38</v>
      </c>
      <c r="C12" s="34">
        <f>$C$2*$B11+(1-$C$2)*$C11</f>
        <v>2.5941905942804708</v>
      </c>
      <c r="D12" s="1">
        <f>ABS(B12-C12)</f>
        <v>12.78580940571953</v>
      </c>
      <c r="E12" s="1">
        <f>D12^2</f>
        <v>163.47692215938599</v>
      </c>
      <c r="F12" s="4">
        <f>ABS((B12-C12)/B12)</f>
        <v>0.8313270094746118</v>
      </c>
      <c r="G12" s="1">
        <f>ABS((C12-B12)/B11)^2</f>
        <v>0.87610277069441067</v>
      </c>
      <c r="H12" s="1">
        <f>ABS((B12-B11)/B11)^2</f>
        <v>1.5854607504142665E-2</v>
      </c>
      <c r="I12" s="1">
        <f>C12-B12</f>
        <v>-12.78580940571953</v>
      </c>
      <c r="J12" s="1">
        <f>ABS(I12-I11)^2</f>
        <v>0.95591186966644837</v>
      </c>
    </row>
    <row r="13" spans="1:11">
      <c r="A13" s="6">
        <v>35339</v>
      </c>
      <c r="B13" s="28">
        <v>13.01</v>
      </c>
      <c r="C13" s="34">
        <f>$C$2*$B12+(1-$C$2)*$C12</f>
        <v>3.3979447480279679</v>
      </c>
      <c r="D13" s="1">
        <f>ABS(B13-C13)</f>
        <v>9.6120552519720324</v>
      </c>
      <c r="E13" s="1">
        <f>D13^2</f>
        <v>92.391606166963129</v>
      </c>
      <c r="F13" s="4">
        <f>ABS((B13-C13)/B13)</f>
        <v>0.73882054204243142</v>
      </c>
      <c r="G13" s="1">
        <f>ABS((C13-B13)/B12)^2</f>
        <v>0.39058885421495126</v>
      </c>
      <c r="H13" s="1">
        <f>ABS((B13-B12)/B12)^2</f>
        <v>2.3745647751542642E-2</v>
      </c>
      <c r="I13" s="1">
        <f>C13-B13</f>
        <v>-9.6120552519720324</v>
      </c>
      <c r="J13" s="1">
        <f>ABS(I13-I12)^2</f>
        <v>10.072715428429492</v>
      </c>
    </row>
    <row r="14" spans="1:11">
      <c r="A14" s="6">
        <v>35370</v>
      </c>
      <c r="B14" s="28">
        <v>18.23</v>
      </c>
      <c r="C14" s="34">
        <f>$C$2*$B13+(1-$C$2)*$C13</f>
        <v>4.0021872398147593</v>
      </c>
      <c r="D14" s="1">
        <f>ABS(B14-C14)</f>
        <v>14.227812760185241</v>
      </c>
      <c r="E14" s="1">
        <f>D14^2</f>
        <v>202.43065593888997</v>
      </c>
      <c r="F14" s="4">
        <f>ABS((B14-C14)/B14)</f>
        <v>0.78046147889112671</v>
      </c>
      <c r="G14" s="1">
        <f>ABS((C14-B14)/B13)^2</f>
        <v>1.1959738647140699</v>
      </c>
      <c r="H14" s="1">
        <f>ABS((B14-B13)/B13)^2</f>
        <v>0.16098537103546556</v>
      </c>
      <c r="I14" s="1">
        <f>C14-B14</f>
        <v>-14.227812760185241</v>
      </c>
      <c r="J14" s="1">
        <f>ABS(I14-I13)^2</f>
        <v>21.305217374626611</v>
      </c>
    </row>
    <row r="15" spans="1:11">
      <c r="A15" s="6">
        <v>35400</v>
      </c>
      <c r="B15" s="28">
        <v>4.32</v>
      </c>
      <c r="C15" s="34">
        <f>$C$2*$B14+(1-$C$2)*$C14</f>
        <v>4.896590029803555</v>
      </c>
      <c r="D15" s="1">
        <f>ABS(B15-C15)</f>
        <v>0.57659002980355467</v>
      </c>
      <c r="E15" s="1">
        <f>D15^2</f>
        <v>0.33245606246886406</v>
      </c>
      <c r="F15" s="4">
        <f>ABS((B15-C15)/B15)</f>
        <v>0.13346991430637839</v>
      </c>
      <c r="G15" s="1">
        <f>ABS((C15-B15)/B14)^2</f>
        <v>1.000370599687434E-3</v>
      </c>
      <c r="H15" s="1">
        <f>ABS((B15-B14)/B14)^2</f>
        <v>0.58221169195105271</v>
      </c>
      <c r="I15" s="1">
        <f>C15-B15</f>
        <v>0.57659002980355467</v>
      </c>
      <c r="J15" s="1">
        <f>ABS(I15-I14)^2</f>
        <v>219.17034196822803</v>
      </c>
    </row>
    <row r="16" spans="1:11">
      <c r="A16" s="6">
        <v>35431</v>
      </c>
      <c r="B16" s="28">
        <v>1.81</v>
      </c>
      <c r="C16" s="34">
        <f>$C$2*$B15+(1-$C$2)*$C15</f>
        <v>4.8603438590091832</v>
      </c>
      <c r="D16" s="1">
        <f>ABS(B16-C16)</f>
        <v>3.0503438590091831</v>
      </c>
      <c r="E16" s="1">
        <f>D16^2</f>
        <v>9.3045976581950356</v>
      </c>
      <c r="F16" s="4">
        <f>ABS((B16-C16)/B16)</f>
        <v>1.6852728502813166</v>
      </c>
      <c r="G16" s="1">
        <f>ABS((C16-B16)/B15)^2</f>
        <v>0.49857454872872908</v>
      </c>
      <c r="H16" s="1">
        <f>ABS((B16-B15)/B15)^2</f>
        <v>0.33758251886145402</v>
      </c>
      <c r="I16" s="1">
        <f>C16-B16</f>
        <v>3.0503438590091831</v>
      </c>
      <c r="J16" s="1">
        <f>ABS(I16-I15)^2</f>
        <v>6.1194580075095093</v>
      </c>
    </row>
    <row r="17" spans="1:10">
      <c r="A17" s="6">
        <v>35462</v>
      </c>
      <c r="B17" s="28">
        <v>1.28</v>
      </c>
      <c r="C17" s="34">
        <f>$C$2*$B16+(1-$C$2)*$C16</f>
        <v>4.6685901366410034</v>
      </c>
      <c r="D17" s="1">
        <f>ABS(B17-C17)</f>
        <v>3.3885901366410032</v>
      </c>
      <c r="E17" s="1">
        <f>D17^2</f>
        <v>11.482543114140693</v>
      </c>
      <c r="F17" s="4">
        <f>ABS((B17-C17)/B17)</f>
        <v>2.6473360442507836</v>
      </c>
      <c r="G17" s="1">
        <f>ABS((C17-B17)/B16)^2</f>
        <v>3.5049428021552131</v>
      </c>
      <c r="H17" s="1">
        <f>ABS((B17-B16)/B16)^2</f>
        <v>8.5742193461738059E-2</v>
      </c>
      <c r="I17" s="1">
        <f>C17-B17</f>
        <v>3.3885901366410032</v>
      </c>
      <c r="J17" s="1">
        <f>ABS(I17-I16)^2</f>
        <v>0.11441054433178227</v>
      </c>
    </row>
    <row r="18" spans="1:10">
      <c r="A18" s="6">
        <v>35490</v>
      </c>
      <c r="B18" s="28">
        <v>1.67</v>
      </c>
      <c r="C18" s="34">
        <f>$C$2*$B17+(1-$C$2)*$C17</f>
        <v>4.4555732433612825</v>
      </c>
      <c r="D18" s="1">
        <f>ABS(B18-C18)</f>
        <v>2.7855732433612825</v>
      </c>
      <c r="E18" s="1">
        <f>D18^2</f>
        <v>7.7594182941302954</v>
      </c>
      <c r="F18" s="4">
        <f>ABS((B18-C18)/B18)</f>
        <v>1.6680079301564568</v>
      </c>
      <c r="G18" s="1">
        <f>ABS((C18-B18)/B17)^2</f>
        <v>4.73597307991351</v>
      </c>
      <c r="H18" s="1">
        <f>ABS((B18-B17)/B17)^2</f>
        <v>9.2834472656249972E-2</v>
      </c>
      <c r="I18" s="1">
        <f>C18-B18</f>
        <v>2.7855732433612825</v>
      </c>
      <c r="J18" s="1">
        <f>ABS(I18-I17)^2</f>
        <v>0.363629373580726</v>
      </c>
    </row>
    <row r="19" spans="1:10">
      <c r="A19" s="6">
        <v>35521</v>
      </c>
      <c r="B19" s="28">
        <v>3.4</v>
      </c>
      <c r="C19" s="34">
        <f>$C$2*$B18+(1-$C$2)*$C18</f>
        <v>4.2804637924165521</v>
      </c>
      <c r="D19" s="1">
        <f>ABS(B19-C19)</f>
        <v>0.88046379241655215</v>
      </c>
      <c r="E19" s="1">
        <f>D19^2</f>
        <v>0.77521648975653745</v>
      </c>
      <c r="F19" s="4">
        <f>ABS((B19-C19)/B19)</f>
        <v>0.25895993894604474</v>
      </c>
      <c r="G19" s="1">
        <f>ABS((C19-B19)/B18)^2</f>
        <v>0.27796496459411862</v>
      </c>
      <c r="H19" s="1">
        <f>ABS((B19-B18)/B18)^2</f>
        <v>1.0731471189357813</v>
      </c>
      <c r="I19" s="1">
        <f>C19-B19</f>
        <v>0.88046379241655215</v>
      </c>
      <c r="J19" s="1">
        <f>ABS(I19-I18)^2</f>
        <v>3.6294420200789319</v>
      </c>
    </row>
    <row r="20" spans="1:10">
      <c r="A20" s="6">
        <v>35551</v>
      </c>
      <c r="B20" s="28">
        <v>2.65</v>
      </c>
      <c r="C20" s="34">
        <f>$C$2*$B19+(1-$C$2)*$C19</f>
        <v>4.2251152096305056</v>
      </c>
      <c r="D20" s="1">
        <f>ABS(B20-C20)</f>
        <v>1.5751152096305057</v>
      </c>
      <c r="E20" s="1">
        <f>D20^2</f>
        <v>2.4809879236093519</v>
      </c>
      <c r="F20" s="4">
        <f>ABS((B20-C20)/B20)</f>
        <v>0.59438309797377575</v>
      </c>
      <c r="G20" s="1">
        <f>ABS((C20-B20)/B19)^2</f>
        <v>0.21461833249215848</v>
      </c>
      <c r="H20" s="1">
        <f>ABS((B20-B19)/B19)^2</f>
        <v>4.8659169550173006E-2</v>
      </c>
      <c r="I20" s="1">
        <f>C20-B20</f>
        <v>1.5751152096305057</v>
      </c>
      <c r="J20" s="1">
        <f>ABS(I20-I19)^2</f>
        <v>0.48254059143735412</v>
      </c>
    </row>
    <row r="21" spans="1:10">
      <c r="A21" s="6">
        <v>35582</v>
      </c>
      <c r="B21" s="28">
        <v>3.42</v>
      </c>
      <c r="C21" s="34">
        <f>$C$2*$B20+(1-$C$2)*$C20</f>
        <v>4.1260987647423901</v>
      </c>
      <c r="D21" s="1">
        <f>ABS(B21-C21)</f>
        <v>0.70609876474239019</v>
      </c>
      <c r="E21" s="1">
        <f>D21^2</f>
        <v>0.49857546557072929</v>
      </c>
      <c r="F21" s="4">
        <f>ABS((B21-C21)/B21)</f>
        <v>0.20646162711765795</v>
      </c>
      <c r="G21" s="1">
        <f>ABS((C21-B21)/B20)^2</f>
        <v>7.0996862309822634E-2</v>
      </c>
      <c r="H21" s="1">
        <f>ABS((B21-B20)/B20)^2</f>
        <v>8.4428622285510846E-2</v>
      </c>
      <c r="I21" s="1">
        <f>C21-B21</f>
        <v>0.70609876474239019</v>
      </c>
      <c r="J21" s="1">
        <f>ABS(I21-I20)^2</f>
        <v>0.75518958148597903</v>
      </c>
    </row>
    <row r="22" spans="1:10">
      <c r="A22" s="6">
        <v>35612</v>
      </c>
      <c r="B22" s="28">
        <v>7.01</v>
      </c>
      <c r="C22" s="34">
        <f>$C$2*$B21+(1-$C$2)*$C21</f>
        <v>4.0817112881964155</v>
      </c>
      <c r="D22" s="1">
        <f>ABS(B22-C22)</f>
        <v>2.9282887118035843</v>
      </c>
      <c r="E22" s="1">
        <f>D22^2</f>
        <v>8.5748747796762945</v>
      </c>
      <c r="F22" s="4">
        <f>ABS((B22-C22)/B22)</f>
        <v>0.41773020139851419</v>
      </c>
      <c r="G22" s="1">
        <f>ABS((C22-B22)/B21)^2</f>
        <v>0.73312085596220167</v>
      </c>
      <c r="H22" s="1">
        <f>ABS((B22-B21)/B21)^2</f>
        <v>1.1018860504086729</v>
      </c>
      <c r="I22" s="1">
        <f>C22-B22</f>
        <v>-2.9282887118035843</v>
      </c>
      <c r="J22" s="1">
        <f>ABS(I22-I21)^2</f>
        <v>13.208772329674217</v>
      </c>
    </row>
    <row r="23" spans="1:10">
      <c r="A23" s="6">
        <v>35643</v>
      </c>
      <c r="B23" s="28">
        <v>9.5500000000000007</v>
      </c>
      <c r="C23" s="34">
        <f>$C$2*$B22+(1-$C$2)*$C22</f>
        <v>4.2657922595920299</v>
      </c>
      <c r="D23" s="1">
        <f>ABS(B23-C23)</f>
        <v>5.2842077404079708</v>
      </c>
      <c r="E23" s="1">
        <f>D23^2</f>
        <v>27.922851443787511</v>
      </c>
      <c r="F23" s="4">
        <f>ABS((B23-C23)/B23)</f>
        <v>0.55332018224167234</v>
      </c>
      <c r="G23" s="1">
        <f>ABS((C23-B23)/B22)^2</f>
        <v>0.56822943876360676</v>
      </c>
      <c r="H23" s="1">
        <f>ABS((B23-B22)/B22)^2</f>
        <v>0.13128992411492862</v>
      </c>
      <c r="I23" s="1">
        <f>C23-B23</f>
        <v>-5.2842077404079708</v>
      </c>
      <c r="J23" s="1">
        <f>ABS(I23-I22)^2</f>
        <v>5.5503544693402365</v>
      </c>
    </row>
    <row r="24" spans="1:10">
      <c r="A24" s="6">
        <v>35674</v>
      </c>
      <c r="B24" s="28">
        <v>17.04</v>
      </c>
      <c r="C24" s="34">
        <f>$C$2*$B23+(1-$C$2)*$C23</f>
        <v>4.5979733351770973</v>
      </c>
      <c r="D24" s="1">
        <f>ABS(B24-C24)</f>
        <v>12.442026664822901</v>
      </c>
      <c r="E24" s="1">
        <f>D24^2</f>
        <v>154.80402752816408</v>
      </c>
      <c r="F24" s="4">
        <f>ABS((B24-C24)/B24)</f>
        <v>0.73016588408585104</v>
      </c>
      <c r="G24" s="1">
        <f>ABS((C24-B24)/B23)^2</f>
        <v>1.6973660538709363</v>
      </c>
      <c r="H24" s="1">
        <f>ABS((B24-B23)/B23)^2</f>
        <v>0.61511581371124657</v>
      </c>
      <c r="I24" s="1">
        <f>C24-B24</f>
        <v>-12.442026664822901</v>
      </c>
      <c r="J24" s="1">
        <f>ABS(I24-I23)^2</f>
        <v>51.234371754712505</v>
      </c>
    </row>
    <row r="25" spans="1:10">
      <c r="A25" s="6">
        <v>35704</v>
      </c>
      <c r="B25" s="28">
        <v>8.41</v>
      </c>
      <c r="C25" s="34">
        <f>$C$2*$B24+(1-$C$2)*$C24</f>
        <v>5.3801162794020465</v>
      </c>
      <c r="D25" s="1">
        <f>ABS(B25-C25)</f>
        <v>3.0298837205979536</v>
      </c>
      <c r="E25" s="1">
        <f>D25^2</f>
        <v>9.1801953603444986</v>
      </c>
      <c r="F25" s="4">
        <f>ABS((B25-C25)/B25)</f>
        <v>0.36027154822805629</v>
      </c>
      <c r="G25" s="1">
        <f>ABS((C25-B25)/B24)^2</f>
        <v>3.1616423660513308E-2</v>
      </c>
      <c r="H25" s="1">
        <f>ABS((B25-B24)/B24)^2</f>
        <v>0.25649707123807008</v>
      </c>
      <c r="I25" s="1">
        <f>C25-B25</f>
        <v>-3.0298837205979536</v>
      </c>
      <c r="J25" s="1">
        <f>ABS(I25-I24)^2</f>
        <v>88.588434802523437</v>
      </c>
    </row>
    <row r="26" spans="1:10">
      <c r="A26" s="6">
        <v>35735</v>
      </c>
      <c r="B26" s="28">
        <v>11.15</v>
      </c>
      <c r="C26" s="34">
        <f>$C$2*$B25+(1-$C$2)*$C25</f>
        <v>5.5705838163820003</v>
      </c>
      <c r="D26" s="1">
        <f>ABS(B26-C26)</f>
        <v>5.5794161836180001</v>
      </c>
      <c r="E26" s="1">
        <f>D26^2</f>
        <v>31.12988495001845</v>
      </c>
      <c r="F26" s="4">
        <f>ABS((B26-C26)/B26)</f>
        <v>0.50039607027964128</v>
      </c>
      <c r="G26" s="1">
        <f>ABS((C26-B26)/B25)^2</f>
        <v>0.44013461340002691</v>
      </c>
      <c r="H26" s="1">
        <f>ABS((B26-B25)/B25)^2</f>
        <v>0.10614734454905479</v>
      </c>
      <c r="I26" s="1">
        <f>C26-B26</f>
        <v>-5.5794161836180001</v>
      </c>
      <c r="J26" s="1">
        <f>ABS(I26-I25)^2</f>
        <v>6.500115779993064</v>
      </c>
    </row>
    <row r="27" spans="1:10">
      <c r="A27" s="6">
        <v>35765</v>
      </c>
      <c r="B27" s="28">
        <v>3.74</v>
      </c>
      <c r="C27" s="34">
        <f>$C$2*$B26+(1-$C$2)*$C26</f>
        <v>5.9213225761090857</v>
      </c>
      <c r="D27" s="1">
        <f>ABS(B27-C27)</f>
        <v>2.1813225761090855</v>
      </c>
      <c r="E27" s="1">
        <f>D27^2</f>
        <v>4.7581681810431773</v>
      </c>
      <c r="F27" s="4">
        <f>ABS((B27-C27)/B27)</f>
        <v>0.58324133051045068</v>
      </c>
      <c r="G27" s="1">
        <f>ABS((C27-B27)/B26)^2</f>
        <v>3.8272783937285497E-2</v>
      </c>
      <c r="H27" s="1">
        <f>ABS((B27-B26)/B26)^2</f>
        <v>0.44165858955539022</v>
      </c>
      <c r="I27" s="1">
        <f>C27-B27</f>
        <v>2.1813225761090855</v>
      </c>
      <c r="J27" s="1">
        <f>ABS(I27-I26)^2</f>
        <v>60.2290660967303</v>
      </c>
    </row>
    <row r="28" spans="1:10">
      <c r="A28" s="6">
        <v>35796</v>
      </c>
      <c r="B28" s="28">
        <v>2.34</v>
      </c>
      <c r="C28" s="34">
        <f>$C$2*$B27+(1-$C$2)*$C27</f>
        <v>5.7841981262149256</v>
      </c>
      <c r="D28" s="1">
        <f>ABS(B28-C28)</f>
        <v>3.4441981262149257</v>
      </c>
      <c r="E28" s="1">
        <f>D28^2</f>
        <v>11.862500732622406</v>
      </c>
      <c r="F28" s="4">
        <f>ABS((B28-C28)/B28)</f>
        <v>1.4718795411174896</v>
      </c>
      <c r="G28" s="1">
        <f>ABS((C28-B28)/B27)^2</f>
        <v>0.84807263094615271</v>
      </c>
      <c r="H28" s="1">
        <f>ABS((B28-B27)/B27)^2</f>
        <v>0.14012410992593444</v>
      </c>
      <c r="I28" s="1">
        <f>C28-B28</f>
        <v>3.4441981262149257</v>
      </c>
      <c r="J28" s="1">
        <f>ABS(I28-I27)^2</f>
        <v>1.5948546550551284</v>
      </c>
    </row>
    <row r="29" spans="1:10">
      <c r="A29" s="6">
        <v>35827</v>
      </c>
      <c r="B29" s="28">
        <v>1.74</v>
      </c>
      <c r="C29" s="34">
        <f>$C$2*$B28+(1-$C$2)*$C28</f>
        <v>5.5676855486821921</v>
      </c>
      <c r="D29" s="1">
        <f>ABS(B29-C29)</f>
        <v>3.8276855486821919</v>
      </c>
      <c r="E29" s="1">
        <f>D29^2</f>
        <v>14.651176659590492</v>
      </c>
      <c r="F29" s="4">
        <f>ABS((B29-C29)/B29)</f>
        <v>2.1998192808518344</v>
      </c>
      <c r="G29" s="1">
        <f>ABS((C29-B29)/B28)^2</f>
        <v>2.6757207720780363</v>
      </c>
      <c r="H29" s="1">
        <f>ABS((B29-B28)/B28)^2</f>
        <v>6.5746219592373423E-2</v>
      </c>
      <c r="I29" s="1">
        <f>C29-B29</f>
        <v>3.8276855486821919</v>
      </c>
      <c r="J29" s="1">
        <f>ABS(I29-I28)^2</f>
        <v>0.1470626031905875</v>
      </c>
    </row>
    <row r="30" spans="1:10">
      <c r="A30" s="6">
        <v>35855</v>
      </c>
      <c r="B30" s="28">
        <v>1.21</v>
      </c>
      <c r="C30" s="34">
        <f>$C$2*$B29+(1-$C$2)*$C29</f>
        <v>5.3270658067973846</v>
      </c>
      <c r="D30" s="1">
        <f>ABS(B30-C30)</f>
        <v>4.1170658067973847</v>
      </c>
      <c r="E30" s="1">
        <f>D30^2</f>
        <v>16.950230857500198</v>
      </c>
      <c r="F30" s="4">
        <f>ABS((B30-C30)/B30)</f>
        <v>3.4025337246259379</v>
      </c>
      <c r="G30" s="1">
        <f>ABS((C30-B30)/B29)^2</f>
        <v>5.598570107510966</v>
      </c>
      <c r="H30" s="1">
        <f>ABS((B30-B29)/B29)^2</f>
        <v>9.2779759545514609E-2</v>
      </c>
      <c r="I30" s="1">
        <f>C30-B30</f>
        <v>4.1170658067973847</v>
      </c>
      <c r="J30" s="1">
        <f>ABS(I30-I29)^2</f>
        <v>8.3740933786815575E-2</v>
      </c>
    </row>
    <row r="31" spans="1:10">
      <c r="A31" s="6">
        <v>35886</v>
      </c>
      <c r="B31" s="28">
        <v>1.1499999999999999</v>
      </c>
      <c r="C31" s="34">
        <f>$C$2*$B30+(1-$C$2)*$C30</f>
        <v>5.068254757886792</v>
      </c>
      <c r="D31" s="1">
        <f>ABS(B31-C31)</f>
        <v>3.9182547578867921</v>
      </c>
      <c r="E31" s="1">
        <f>D31^2</f>
        <v>15.352720347702483</v>
      </c>
      <c r="F31" s="4">
        <f>ABS((B31-C31)/B31)</f>
        <v>3.4071780503363414</v>
      </c>
      <c r="G31" s="1">
        <f>ABS((C31-B31)/B30)^2</f>
        <v>10.486114573937904</v>
      </c>
      <c r="H31" s="1">
        <f>ABS((B31-B30)/B30)^2</f>
        <v>2.4588484393142586E-3</v>
      </c>
      <c r="I31" s="1">
        <f>C31-B31</f>
        <v>3.9182547578867921</v>
      </c>
      <c r="J31" s="1">
        <f>ABS(I31-I30)^2</f>
        <v>3.9525833168930019E-2</v>
      </c>
    </row>
    <row r="32" spans="1:10">
      <c r="A32" s="6">
        <v>35916</v>
      </c>
      <c r="B32" s="28">
        <v>1.72</v>
      </c>
      <c r="C32" s="34">
        <f>$C$2*$B31+(1-$C$2)*$C31</f>
        <v>4.8219415650995128</v>
      </c>
      <c r="D32" s="1">
        <f>ABS(B32-C32)</f>
        <v>3.101941565099513</v>
      </c>
      <c r="E32" s="1">
        <f>D32^2</f>
        <v>9.6220414732920165</v>
      </c>
      <c r="F32" s="4">
        <f>ABS((B32-C32)/B32)</f>
        <v>1.8034543983136704</v>
      </c>
      <c r="G32" s="1">
        <f>ABS((C32-B32)/B31)^2</f>
        <v>7.2756457264967995</v>
      </c>
      <c r="H32" s="1">
        <f>ABS((B32-B31)/B31)^2</f>
        <v>0.24567107750472597</v>
      </c>
      <c r="I32" s="1">
        <f>C32-B32</f>
        <v>3.101941565099513</v>
      </c>
      <c r="J32" s="1">
        <f>ABS(I32-I31)^2</f>
        <v>0.66636722871856147</v>
      </c>
    </row>
    <row r="33" spans="1:10">
      <c r="A33" s="6">
        <v>35947</v>
      </c>
      <c r="B33" s="28">
        <v>2.4</v>
      </c>
      <c r="C33" s="34">
        <f>$C$2*$B32+(1-$C$2)*$C32</f>
        <v>4.6269442568715755</v>
      </c>
      <c r="D33" s="1">
        <f>ABS(B33-C33)</f>
        <v>2.2269442568715756</v>
      </c>
      <c r="E33" s="1">
        <f>D33^2</f>
        <v>4.9592807232132943</v>
      </c>
      <c r="F33" s="4">
        <f>ABS((B33-C33)/B33)</f>
        <v>0.92789344036315657</v>
      </c>
      <c r="G33" s="1">
        <f>ABS((C33-B33)/B32)^2</f>
        <v>1.6763388058454887</v>
      </c>
      <c r="H33" s="1">
        <f>ABS((B33-B32)/B32)^2</f>
        <v>0.15630070308274741</v>
      </c>
      <c r="I33" s="1">
        <f>C33-B33</f>
        <v>2.2269442568715756</v>
      </c>
      <c r="J33" s="1">
        <f>ABS(I33-I32)^2</f>
        <v>0.76562028940613613</v>
      </c>
    </row>
    <row r="34" spans="1:10">
      <c r="A34" s="6">
        <v>35977</v>
      </c>
      <c r="B34" s="28">
        <v>5.07</v>
      </c>
      <c r="C34" s="34">
        <f>$C$2*$B33+(1-$C$2)*$C33</f>
        <v>4.4869518919123434</v>
      </c>
      <c r="D34" s="1">
        <f>ABS(B34-C34)</f>
        <v>0.58304810808765684</v>
      </c>
      <c r="E34" s="1">
        <f>D34^2</f>
        <v>0.33994509634459597</v>
      </c>
      <c r="F34" s="4">
        <f>ABS((B34-C34)/B34)</f>
        <v>0.1149996268417469</v>
      </c>
      <c r="G34" s="1">
        <f>ABS((C34-B34)/B33)^2</f>
        <v>5.901824589315903E-2</v>
      </c>
      <c r="H34" s="1">
        <f>ABS((B34-B33)/B33)^2</f>
        <v>1.2376562500000006</v>
      </c>
      <c r="I34" s="1">
        <f>C34-B34</f>
        <v>-0.58304810808765684</v>
      </c>
      <c r="J34" s="1">
        <f>ABS(I34-I33)^2</f>
        <v>7.8960570911291805</v>
      </c>
    </row>
    <row r="35" spans="1:10">
      <c r="A35" s="6">
        <v>36008</v>
      </c>
      <c r="B35" s="28">
        <v>8.89</v>
      </c>
      <c r="C35" s="34">
        <f>$C$2*$B34+(1-$C$2)*$C34</f>
        <v>4.5236040367894947</v>
      </c>
      <c r="D35" s="1">
        <f>ABS(B35-C35)</f>
        <v>4.3663959632105058</v>
      </c>
      <c r="E35" s="1">
        <f>D35^2</f>
        <v>19.065413707541001</v>
      </c>
      <c r="F35" s="4">
        <f>ABS((B35-C35)/B35)</f>
        <v>0.49115815109229533</v>
      </c>
      <c r="G35" s="1">
        <f>ABS((C35-B35)/B34)^2</f>
        <v>0.74170347706238882</v>
      </c>
      <c r="H35" s="1">
        <f>ABS((B35-B34)/B34)^2</f>
        <v>0.56768942886375739</v>
      </c>
      <c r="I35" s="1">
        <f>C35-B35</f>
        <v>-4.3663959632105058</v>
      </c>
      <c r="J35" s="1">
        <f>ABS(I35-I34)^2</f>
        <v>14.313720992862661</v>
      </c>
    </row>
    <row r="36" spans="1:10">
      <c r="A36" s="6">
        <v>36039</v>
      </c>
      <c r="B36" s="28">
        <v>8.4</v>
      </c>
      <c r="C36" s="34">
        <f>$C$2*$B35+(1-$C$2)*$C35</f>
        <v>4.7980887237555638</v>
      </c>
      <c r="D36" s="1">
        <f>ABS(B36-C36)</f>
        <v>3.6019112762444365</v>
      </c>
      <c r="E36" s="1">
        <f>D36^2</f>
        <v>12.973764841936825</v>
      </c>
      <c r="F36" s="4">
        <f>ABS((B36-C36)/B36)</f>
        <v>0.42879896145767099</v>
      </c>
      <c r="G36" s="1">
        <f>ABS((C36-B36)/B35)^2</f>
        <v>0.16415816917349815</v>
      </c>
      <c r="H36" s="1">
        <f>ABS((B36-B35)/B35)^2</f>
        <v>3.0380060760121542E-3</v>
      </c>
      <c r="I36" s="1">
        <f>C36-B36</f>
        <v>-3.6019112762444365</v>
      </c>
      <c r="J36" s="1">
        <f>ABS(I36-I35)^2</f>
        <v>0.58443683660560897</v>
      </c>
    </row>
    <row r="37" spans="1:10">
      <c r="A37" s="6">
        <v>36069</v>
      </c>
      <c r="B37" s="28">
        <v>10.38</v>
      </c>
      <c r="C37" s="34">
        <f>$C$2*$B36+(1-$C$2)*$C36</f>
        <v>5.0245156207822284</v>
      </c>
      <c r="D37" s="1">
        <f>ABS(B37-C37)</f>
        <v>5.3554843792177724</v>
      </c>
      <c r="E37" s="1">
        <f>D37^2</f>
        <v>28.681212936045569</v>
      </c>
      <c r="F37" s="4">
        <f>ABS((B37-C37)/B37)</f>
        <v>0.51594261842175071</v>
      </c>
      <c r="G37" s="1">
        <f>ABS((C37-B37)/B36)^2</f>
        <v>0.40647977517071388</v>
      </c>
      <c r="H37" s="1">
        <f>ABS((B37-B36)/B36)^2</f>
        <v>5.5561224489795939E-2</v>
      </c>
      <c r="I37" s="1">
        <f>C37-B37</f>
        <v>-5.3554843792177724</v>
      </c>
      <c r="J37" s="1">
        <f>ABS(I37-I36)^2</f>
        <v>3.0750186274715339</v>
      </c>
    </row>
    <row r="38" spans="1:10">
      <c r="A38" s="6">
        <v>36100</v>
      </c>
      <c r="B38" s="28">
        <v>6.07</v>
      </c>
      <c r="C38" s="34">
        <f>$C$2*$B37+(1-$C$2)*$C37</f>
        <v>5.3611773586930536</v>
      </c>
      <c r="D38" s="1">
        <f>ABS(B38-C38)</f>
        <v>0.70882264130694672</v>
      </c>
      <c r="E38" s="1">
        <f>D38^2</f>
        <v>0.50242953682935643</v>
      </c>
      <c r="F38" s="4">
        <f>ABS((B38-C38)/B38)</f>
        <v>0.11677473497643273</v>
      </c>
      <c r="G38" s="1">
        <f>ABS((C38-B38)/B37)^2</f>
        <v>4.6631614898719233E-3</v>
      </c>
      <c r="H38" s="1">
        <f>ABS((B38-B37)/B37)^2</f>
        <v>0.17240896046569473</v>
      </c>
      <c r="I38" s="1">
        <f>C38-B38</f>
        <v>-0.70882264130694672</v>
      </c>
      <c r="J38" s="1">
        <f>ABS(I38-I37)^2</f>
        <v>21.591465306564455</v>
      </c>
    </row>
    <row r="39" spans="1:10">
      <c r="A39" s="6">
        <v>36130</v>
      </c>
      <c r="B39" s="28">
        <v>2.02</v>
      </c>
      <c r="C39" s="34">
        <f>$C$2*$B38+(1-$C$2)*$C38</f>
        <v>5.4057360662525351</v>
      </c>
      <c r="D39" s="1">
        <f>ABS(B39-C39)</f>
        <v>3.3857360662525351</v>
      </c>
      <c r="E39" s="1">
        <f>D39^2</f>
        <v>11.46320871032319</v>
      </c>
      <c r="F39" s="4">
        <f>ABS((B39-C39)/B39)</f>
        <v>1.6761069634913539</v>
      </c>
      <c r="G39" s="1">
        <f>ABS((C39-B39)/B38)^2</f>
        <v>0.31112063570054987</v>
      </c>
      <c r="H39" s="1">
        <f>ABS((B39-B38)/B38)^2</f>
        <v>0.44517694443464378</v>
      </c>
      <c r="I39" s="1">
        <f>C39-B39</f>
        <v>3.3857360662525351</v>
      </c>
      <c r="J39" s="1">
        <f>ABS(I39-I38)^2</f>
        <v>16.765411009651178</v>
      </c>
    </row>
    <row r="40" spans="1:10">
      <c r="A40" s="6">
        <v>36161</v>
      </c>
      <c r="B40" s="28">
        <v>1.23</v>
      </c>
      <c r="C40" s="34">
        <f>$C$2*$B39+(1-$C$2)*$C39</f>
        <v>5.192898588358811</v>
      </c>
      <c r="D40" s="1">
        <f>ABS(B40-C40)</f>
        <v>3.962898588358811</v>
      </c>
      <c r="E40" s="1">
        <f>D40^2</f>
        <v>15.704565221616257</v>
      </c>
      <c r="F40" s="4">
        <f>ABS((B40-C40)/B40)</f>
        <v>3.2218687710234235</v>
      </c>
      <c r="G40" s="1">
        <f>ABS((C40-B40)/B39)^2</f>
        <v>3.8487808111009354</v>
      </c>
      <c r="H40" s="1">
        <f>ABS((B40-B39)/B39)^2</f>
        <v>0.15295069110871484</v>
      </c>
      <c r="I40" s="1">
        <f>C40-B40</f>
        <v>3.962898588358811</v>
      </c>
      <c r="J40" s="1">
        <f>ABS(I40-I39)^2</f>
        <v>0.33311657692407748</v>
      </c>
    </row>
    <row r="41" spans="1:10">
      <c r="A41" s="6">
        <v>36192</v>
      </c>
      <c r="B41" s="28">
        <v>1.1000000000000001</v>
      </c>
      <c r="C41" s="34">
        <f>$C$2*$B40+(1-$C$2)*$C40</f>
        <v>4.9437789510952799</v>
      </c>
      <c r="D41" s="1">
        <f>ABS(B41-C41)</f>
        <v>3.8437789510952798</v>
      </c>
      <c r="E41" s="1">
        <f>D41^2</f>
        <v>14.774636624883129</v>
      </c>
      <c r="F41" s="4">
        <f>ABS((B41-C41)/B41)</f>
        <v>3.4943445009957088</v>
      </c>
      <c r="G41" s="1">
        <f>ABS((C41-B41)/B40)^2</f>
        <v>9.7657721097779966</v>
      </c>
      <c r="H41" s="1">
        <f>ABS((B41-B40)/B40)^2</f>
        <v>1.1170599510873139E-2</v>
      </c>
      <c r="I41" s="1">
        <f>C41-B41</f>
        <v>3.8437789510952798</v>
      </c>
      <c r="J41" s="1">
        <f>ABS(I41-I40)^2</f>
        <v>1.4189487981795264E-2</v>
      </c>
    </row>
    <row r="42" spans="1:10">
      <c r="A42" s="6">
        <v>36220</v>
      </c>
      <c r="B42" s="28">
        <v>1.1200000000000001</v>
      </c>
      <c r="C42" s="34">
        <f>$C$2*$B41+(1-$C$2)*$C41</f>
        <v>4.7021475298848232</v>
      </c>
      <c r="D42" s="1">
        <f>ABS(B42-C42)</f>
        <v>3.5821475298848231</v>
      </c>
      <c r="E42" s="1">
        <f>D42^2</f>
        <v>12.83178092585994</v>
      </c>
      <c r="F42" s="4">
        <f>ABS((B42-C42)/B42)</f>
        <v>3.1983460088257347</v>
      </c>
      <c r="G42" s="1">
        <f>ABS((C42-B42)/B41)^2</f>
        <v>10.604777624677634</v>
      </c>
      <c r="H42" s="1">
        <f>ABS((B42-B41)/B41)^2</f>
        <v>3.3057851239669467E-4</v>
      </c>
      <c r="I42" s="1">
        <f>C42-B42</f>
        <v>3.5821475298848231</v>
      </c>
      <c r="J42" s="1">
        <f>ABS(I42-I41)^2</f>
        <v>6.8451000564603404E-2</v>
      </c>
    </row>
    <row r="43" spans="1:10">
      <c r="A43" s="6">
        <v>36251</v>
      </c>
      <c r="B43" s="28">
        <v>1.33</v>
      </c>
      <c r="C43" s="34">
        <f>$C$2*$B42+(1-$C$2)*$C42</f>
        <v>4.4769630409628061</v>
      </c>
      <c r="D43" s="1">
        <f>ABS(B43-C43)</f>
        <v>3.146963040962806</v>
      </c>
      <c r="E43" s="1">
        <f>D43^2</f>
        <v>9.9033763811858719</v>
      </c>
      <c r="F43" s="4">
        <f>ABS((B43-C43)/B43)</f>
        <v>2.3661376247840646</v>
      </c>
      <c r="G43" s="1">
        <f>ABS((C43-B43)/B42)^2</f>
        <v>7.8949110181647564</v>
      </c>
      <c r="H43" s="1">
        <f>ABS((B43-B42)/B42)^2</f>
        <v>3.5156249999999979E-2</v>
      </c>
      <c r="I43" s="1">
        <f>C43-B43</f>
        <v>3.146963040962806</v>
      </c>
      <c r="J43" s="1">
        <f>ABS(I43-I42)^2</f>
        <v>0.18938553939831723</v>
      </c>
    </row>
    <row r="44" spans="1:10">
      <c r="A44" s="6">
        <v>36281</v>
      </c>
      <c r="B44" s="28">
        <v>2.1800000000000002</v>
      </c>
      <c r="C44" s="34">
        <f>$C$2*$B43+(1-$C$2)*$C43</f>
        <v>4.279135548341789</v>
      </c>
      <c r="D44" s="1">
        <f>ABS(B44-C44)</f>
        <v>2.0991355483417888</v>
      </c>
      <c r="E44" s="1">
        <f>D44^2</f>
        <v>4.4063700503121828</v>
      </c>
      <c r="F44" s="4">
        <f>ABS((B44-C44)/B44)</f>
        <v>0.96290621483568284</v>
      </c>
      <c r="G44" s="1">
        <f>ABS((C44-B44)/B43)^2</f>
        <v>2.4910226978982322</v>
      </c>
      <c r="H44" s="1">
        <f>ABS((B44-B43)/B43)^2</f>
        <v>0.40844592684719322</v>
      </c>
      <c r="I44" s="1">
        <f>C44-B44</f>
        <v>2.0991355483417888</v>
      </c>
      <c r="J44" s="1">
        <f>ABS(I44-I43)^2</f>
        <v>1.0979424542924479</v>
      </c>
    </row>
    <row r="45" spans="1:10">
      <c r="A45" s="6">
        <v>36312</v>
      </c>
      <c r="B45" s="28">
        <v>3.63</v>
      </c>
      <c r="C45" s="34">
        <f>$C$2*$B44+(1-$C$2)*$C44</f>
        <v>4.1471776203983293</v>
      </c>
      <c r="D45" s="1">
        <f>ABS(B45-C45)</f>
        <v>0.51717762039832937</v>
      </c>
      <c r="E45" s="1">
        <f>D45^2</f>
        <v>0.26747269104087845</v>
      </c>
      <c r="F45" s="4">
        <f>ABS((B45-C45)/B45)</f>
        <v>0.14247317366345164</v>
      </c>
      <c r="G45" s="1">
        <f>ABS((C45-B45)/B44)^2</f>
        <v>5.6281603198568821E-2</v>
      </c>
      <c r="H45" s="1">
        <f>ABS((B45-B44)/B44)^2</f>
        <v>0.44240804646073534</v>
      </c>
      <c r="I45" s="1">
        <f>C45-B45</f>
        <v>0.51717762039832937</v>
      </c>
      <c r="J45" s="1">
        <f>ABS(I45-I44)^2</f>
        <v>2.5025908857831638</v>
      </c>
    </row>
    <row r="46" spans="1:10">
      <c r="A46" s="6">
        <v>36342</v>
      </c>
      <c r="B46" s="28">
        <v>4.26</v>
      </c>
      <c r="C46" s="34">
        <f>$C$2*$B45+(1-$C$2)*$C45</f>
        <v>4.1146662910463947</v>
      </c>
      <c r="D46" s="1">
        <f>ABS(B46-C46)</f>
        <v>0.14533370895360509</v>
      </c>
      <c r="E46" s="1">
        <f>D46^2</f>
        <v>2.1121886958211194E-2</v>
      </c>
      <c r="F46" s="4">
        <f>ABS((B46-C46)/B46)</f>
        <v>3.411589412056458E-2</v>
      </c>
      <c r="G46" s="1">
        <f>ABS((C46-B46)/B45)^2</f>
        <v>1.6029481105731391E-3</v>
      </c>
      <c r="H46" s="1">
        <f>ABS((B46-B45)/B45)^2</f>
        <v>3.0120893381599609E-2</v>
      </c>
      <c r="I46" s="1">
        <f>C46-B46</f>
        <v>-0.14533370895360509</v>
      </c>
      <c r="J46" s="1">
        <f>ABS(I46-I45)^2</f>
        <v>0.43892126151966737</v>
      </c>
    </row>
    <row r="47" spans="1:10">
      <c r="A47" s="6">
        <v>36373</v>
      </c>
      <c r="B47" s="28">
        <v>11.78</v>
      </c>
      <c r="C47" s="34">
        <f>$C$2*$B46+(1-$C$2)*$C46</f>
        <v>4.1238024019130819</v>
      </c>
      <c r="D47" s="1">
        <f>ABS(B47-C47)</f>
        <v>7.6561975980869175</v>
      </c>
      <c r="E47" s="1">
        <f>D47^2</f>
        <v>58.617361660951886</v>
      </c>
      <c r="F47" s="4">
        <f>ABS((B47-C47)/B47)</f>
        <v>0.64993188438768401</v>
      </c>
      <c r="G47" s="1">
        <f>ABS((C47-B47)/B46)^2</f>
        <v>3.230033814992169</v>
      </c>
      <c r="H47" s="1">
        <f>ABS((B47-B46)/B46)^2</f>
        <v>3.1161365690229008</v>
      </c>
      <c r="I47" s="1">
        <f>C47-B47</f>
        <v>-7.6561975980869175</v>
      </c>
      <c r="J47" s="1">
        <f>ABS(I47-I46)^2</f>
        <v>56.413076361086787</v>
      </c>
    </row>
    <row r="48" spans="1:10">
      <c r="A48" s="6">
        <v>36404</v>
      </c>
      <c r="B48" s="28">
        <v>12.09</v>
      </c>
      <c r="C48" s="34">
        <f>$C$2*$B47+(1-$C$2)*$C47</f>
        <v>4.6050938419857932</v>
      </c>
      <c r="D48" s="1">
        <f>ABS(B48-C48)</f>
        <v>7.4849061580142067</v>
      </c>
      <c r="E48" s="1">
        <f>D48^2</f>
        <v>56.02382019427899</v>
      </c>
      <c r="F48" s="4">
        <f>ABS((B48-C48)/B48)</f>
        <v>0.61909893780100966</v>
      </c>
      <c r="G48" s="1">
        <f>ABS((C48-B48)/B47)^2</f>
        <v>0.40372174208450196</v>
      </c>
      <c r="H48" s="1">
        <f>ABS((B48-B47)/B47)^2</f>
        <v>6.9252077562327098E-4</v>
      </c>
      <c r="I48" s="1">
        <f>C48-B48</f>
        <v>-7.4849061580142067</v>
      </c>
      <c r="J48" s="1">
        <f>ABS(I48-I47)^2</f>
        <v>2.9340757442183073E-2</v>
      </c>
    </row>
    <row r="49" spans="1:10">
      <c r="A49" s="6">
        <v>36434</v>
      </c>
      <c r="B49" s="28">
        <v>10.01</v>
      </c>
      <c r="C49" s="34">
        <f>$C$2*$B48+(1-$C$2)*$C48</f>
        <v>5.0756173907118498</v>
      </c>
      <c r="D49" s="1">
        <f>ABS(B49-C49)</f>
        <v>4.93438260928815</v>
      </c>
      <c r="E49" s="1">
        <f>D49^2</f>
        <v>24.348131734845332</v>
      </c>
      <c r="F49" s="4">
        <f>ABS((B49-C49)/B49)</f>
        <v>0.49294531561320182</v>
      </c>
      <c r="G49" s="1">
        <f>ABS((C49-B49)/B48)^2</f>
        <v>0.16657623472457625</v>
      </c>
      <c r="H49" s="1">
        <f>ABS((B49-B48)/B48)^2</f>
        <v>2.9598797548849583E-2</v>
      </c>
      <c r="I49" s="1">
        <f>C49-B49</f>
        <v>-4.93438260928815</v>
      </c>
      <c r="J49" s="1">
        <f>ABS(I49-I48)^2</f>
        <v>6.505170372606158</v>
      </c>
    </row>
    <row r="50" spans="1:10">
      <c r="A50" s="6">
        <v>36465</v>
      </c>
      <c r="B50" s="28">
        <v>17.66</v>
      </c>
      <c r="C50" s="34">
        <f>$C$2*$B49+(1-$C$2)*$C49</f>
        <v>5.3858074140842165</v>
      </c>
      <c r="D50" s="1">
        <f>ABS(B50-C50)</f>
        <v>12.274192585915785</v>
      </c>
      <c r="E50" s="1">
        <f>D50^2</f>
        <v>150.65580363615001</v>
      </c>
      <c r="F50" s="4">
        <f>ABS((B50-C50)/B50)</f>
        <v>0.69502789274721322</v>
      </c>
      <c r="G50" s="1">
        <f>ABS((C50-B50)/B49)^2</f>
        <v>1.5035494339441779</v>
      </c>
      <c r="H50" s="1">
        <f>ABS((B50-B49)/B49)^2</f>
        <v>0.58405630333702274</v>
      </c>
      <c r="I50" s="1">
        <f>C50-B50</f>
        <v>-12.274192585915785</v>
      </c>
      <c r="J50" s="1">
        <f>ABS(I50-I49)^2</f>
        <v>53.872810493002561</v>
      </c>
    </row>
    <row r="51" spans="1:10">
      <c r="A51" s="6">
        <v>36495</v>
      </c>
      <c r="B51" s="28">
        <v>6.06</v>
      </c>
      <c r="C51" s="34">
        <f>$C$2*$B50+(1-$C$2)*$C50</f>
        <v>6.1573998070079998</v>
      </c>
      <c r="D51" s="1">
        <f>ABS(B51-C51)</f>
        <v>9.7399807008000217E-2</v>
      </c>
      <c r="E51" s="1">
        <f>D51^2</f>
        <v>9.4867224051956873E-3</v>
      </c>
      <c r="F51" s="4">
        <f>ABS((B51-C51)/B51)</f>
        <v>1.6072575413861423E-2</v>
      </c>
      <c r="G51" s="1">
        <f>ABS((C51-B51)/B50)^2</f>
        <v>3.0418289873256159E-5</v>
      </c>
      <c r="H51" s="1">
        <f>ABS((B51-B50)/B50)^2</f>
        <v>0.43145407976770234</v>
      </c>
      <c r="I51" s="1">
        <f>C51-B51</f>
        <v>9.7399807008000217E-2</v>
      </c>
      <c r="J51" s="1">
        <f>ABS(I51-I50)^2</f>
        <v>153.05629833664963</v>
      </c>
    </row>
    <row r="52" spans="1:10">
      <c r="A52" s="6">
        <v>36526</v>
      </c>
      <c r="B52" s="28">
        <v>2.27</v>
      </c>
      <c r="C52" s="34">
        <f>$C$2*$B51+(1-$C$2)*$C51</f>
        <v>6.1512769643335368</v>
      </c>
      <c r="D52" s="1">
        <f>ABS(B52-C52)</f>
        <v>3.8812769643335367</v>
      </c>
      <c r="E52" s="1">
        <f>D52^2</f>
        <v>15.064310873866154</v>
      </c>
      <c r="F52" s="4">
        <f>ABS((B52-C52)/B52)</f>
        <v>1.7098136406755668</v>
      </c>
      <c r="G52" s="1">
        <f>ABS((C52-B52)/B51)^2</f>
        <v>0.41020790101913096</v>
      </c>
      <c r="H52" s="1">
        <f>ABS((B52-B51)/B51)^2</f>
        <v>0.39114084675794308</v>
      </c>
      <c r="I52" s="1">
        <f>C52-B52</f>
        <v>3.8812769643335367</v>
      </c>
      <c r="J52" s="1">
        <f>ABS(I52-I51)^2</f>
        <v>14.317726341729983</v>
      </c>
    </row>
    <row r="53" spans="1:10">
      <c r="A53" s="6">
        <v>36557</v>
      </c>
      <c r="B53" s="28">
        <v>1.42</v>
      </c>
      <c r="C53" s="34">
        <f>$C$2*$B52+(1-$C$2)*$C52</f>
        <v>5.9072883060533607</v>
      </c>
      <c r="D53" s="1">
        <f>ABS(B53-C53)</f>
        <v>4.4872883060533608</v>
      </c>
      <c r="E53" s="1">
        <f>D53^2</f>
        <v>20.135756341643241</v>
      </c>
      <c r="F53" s="4">
        <f>ABS((B53-C53)/B53)</f>
        <v>3.1600621873615218</v>
      </c>
      <c r="G53" s="1">
        <f>ABS((C53-B53)/B52)^2</f>
        <v>3.9076551731342035</v>
      </c>
      <c r="H53" s="1">
        <f>ABS((B53-B52)/B52)^2</f>
        <v>0.14021230763259526</v>
      </c>
      <c r="I53" s="1">
        <f>C53-B53</f>
        <v>4.4872883060533608</v>
      </c>
      <c r="J53" s="1">
        <f>ABS(I53-I52)^2</f>
        <v>0.3672497462930614</v>
      </c>
    </row>
    <row r="54" spans="1:10">
      <c r="A54" s="6">
        <v>36586</v>
      </c>
      <c r="B54" s="28">
        <v>1.03</v>
      </c>
      <c r="C54" s="34">
        <f>$C$2*$B53+(1-$C$2)*$C53</f>
        <v>5.6252039654687458</v>
      </c>
      <c r="D54" s="1">
        <f>ABS(B54-C54)</f>
        <v>4.5952039654687455</v>
      </c>
      <c r="E54" s="1">
        <f>D54^2</f>
        <v>21.115899484259685</v>
      </c>
      <c r="F54" s="4">
        <f>ABS((B54-C54)/B54)</f>
        <v>4.4613630732706264</v>
      </c>
      <c r="G54" s="1">
        <f>ABS((C54-B54)/B53)^2</f>
        <v>10.472078696815954</v>
      </c>
      <c r="H54" s="1">
        <f>ABS((B54-B53)/B53)^2</f>
        <v>7.5431462011505634E-2</v>
      </c>
      <c r="I54" s="1">
        <f>C54-B54</f>
        <v>4.5952039654687455</v>
      </c>
      <c r="J54" s="1">
        <f>ABS(I54-I53)^2</f>
        <v>1.1645789547057313E-2</v>
      </c>
    </row>
    <row r="55" spans="1:10">
      <c r="A55" s="6">
        <v>36617</v>
      </c>
      <c r="B55" s="28">
        <v>1.1299999999999999</v>
      </c>
      <c r="C55" s="34">
        <f>$C$2*$B54+(1-$C$2)*$C54</f>
        <v>5.3363357243302314</v>
      </c>
      <c r="D55" s="1">
        <f>ABS(B55-C55)</f>
        <v>4.2063357243302315</v>
      </c>
      <c r="E55" s="1">
        <f>D55^2</f>
        <v>17.693260225776733</v>
      </c>
      <c r="F55" s="4">
        <f>ABS((B55-C55)/B55)</f>
        <v>3.7224209949825062</v>
      </c>
      <c r="G55" s="1">
        <f>ABS((C55-B55)/B54)^2</f>
        <v>16.677594708056116</v>
      </c>
      <c r="H55" s="1">
        <f>ABS((B55-B54)/B54)^2</f>
        <v>9.4259590913375185E-3</v>
      </c>
      <c r="I55" s="1">
        <f>C55-B55</f>
        <v>4.2063357243302315</v>
      </c>
      <c r="J55" s="1">
        <f>ABS(I55-I54)^2</f>
        <v>0.15121850896616151</v>
      </c>
    </row>
    <row r="56" spans="1:10">
      <c r="A56" s="6">
        <v>36647</v>
      </c>
      <c r="B56" s="28">
        <v>1.69</v>
      </c>
      <c r="C56" s="34">
        <f>$C$2*$B55+(1-$C$2)*$C55</f>
        <v>5.0719129018709399</v>
      </c>
      <c r="D56" s="1">
        <f>ABS(B56-C56)</f>
        <v>3.38191290187094</v>
      </c>
      <c r="E56" s="1">
        <f>D56^2</f>
        <v>11.437334875841122</v>
      </c>
      <c r="F56" s="4">
        <f>ABS((B56-C56)/B56)</f>
        <v>2.0011318945981893</v>
      </c>
      <c r="G56" s="1">
        <f>ABS((C56-B56)/B55)^2</f>
        <v>8.9571108746504233</v>
      </c>
      <c r="H56" s="1">
        <f>ABS((B56-B55)/B55)^2</f>
        <v>0.24559479990602251</v>
      </c>
      <c r="I56" s="1">
        <f>C56-B56</f>
        <v>3.38191290187094</v>
      </c>
      <c r="J56" s="1">
        <f>ABS(I56-I55)^2</f>
        <v>0.67967299019174454</v>
      </c>
    </row>
    <row r="57" spans="1:10">
      <c r="A57" s="6">
        <v>36678</v>
      </c>
      <c r="B57" s="28">
        <v>2.8</v>
      </c>
      <c r="C57" s="34">
        <f>$C$2*$B56+(1-$C$2)*$C56</f>
        <v>4.8593157595050398</v>
      </c>
      <c r="D57" s="1">
        <f>ABS(B57-C57)</f>
        <v>2.05931575950504</v>
      </c>
      <c r="E57" s="1">
        <f>D57^2</f>
        <v>4.2407813973458195</v>
      </c>
      <c r="F57" s="4">
        <f>ABS((B57-C57)/B57)</f>
        <v>0.73546991410894291</v>
      </c>
      <c r="G57" s="1">
        <f>ABS((C57-B57)/B56)^2</f>
        <v>1.4848154467090859</v>
      </c>
      <c r="H57" s="1">
        <f>ABS((B57-B56)/B56)^2</f>
        <v>0.43139245824726014</v>
      </c>
      <c r="I57" s="1">
        <f>C57-B57</f>
        <v>2.05931575950504</v>
      </c>
      <c r="J57" s="1">
        <f>ABS(I57-I56)^2</f>
        <v>1.7492632009944447</v>
      </c>
    </row>
    <row r="58" spans="1:10">
      <c r="A58" s="6">
        <v>36708</v>
      </c>
      <c r="B58" s="28">
        <v>5.81</v>
      </c>
      <c r="C58" s="34">
        <f>$C$2*$B57+(1-$C$2)*$C57</f>
        <v>4.7298610223775306</v>
      </c>
      <c r="D58" s="1">
        <f>ABS(B58-C58)</f>
        <v>1.080138977622469</v>
      </c>
      <c r="E58" s="1">
        <f>D58^2</f>
        <v>1.1667002109793125</v>
      </c>
      <c r="F58" s="4">
        <f>ABS((B58-C58)/B58)</f>
        <v>0.18591032317082085</v>
      </c>
      <c r="G58" s="1">
        <f>ABS((C58-B58)/B57)^2</f>
        <v>0.1488138024208307</v>
      </c>
      <c r="H58" s="1">
        <f>ABS((B58-B57)/B57)^2</f>
        <v>1.1556249999999999</v>
      </c>
      <c r="I58" s="1">
        <f>C58-B58</f>
        <v>-1.080138977622469</v>
      </c>
      <c r="J58" s="1">
        <f>ABS(I58-I57)^2</f>
        <v>9.8561760464723562</v>
      </c>
    </row>
    <row r="59" spans="1:10">
      <c r="A59" s="6">
        <v>36739</v>
      </c>
      <c r="B59" s="28">
        <v>15.47</v>
      </c>
      <c r="C59" s="34">
        <f>$C$2*$B58+(1-$C$2)*$C58</f>
        <v>4.7977617834744599</v>
      </c>
      <c r="D59" s="1">
        <f>ABS(B59-C59)</f>
        <v>10.672238216525541</v>
      </c>
      <c r="E59" s="1">
        <f>D59^2</f>
        <v>113.89666855026826</v>
      </c>
      <c r="F59" s="4">
        <f>ABS((B59-C59)/B59)</f>
        <v>0.68986672375730707</v>
      </c>
      <c r="G59" s="1">
        <f>ABS((C59-B59)/B58)^2</f>
        <v>3.3741062667271478</v>
      </c>
      <c r="H59" s="1">
        <f>ABS((B59-B58)/B58)^2</f>
        <v>2.764407025693135</v>
      </c>
      <c r="I59" s="1">
        <f>C59-B59</f>
        <v>-10.672238216525541</v>
      </c>
      <c r="J59" s="1">
        <f>ABS(I59-I58)^2</f>
        <v>92.008367808964877</v>
      </c>
    </row>
    <row r="60" spans="1:10">
      <c r="A60" s="6">
        <v>36770</v>
      </c>
      <c r="B60" s="28">
        <v>20.68</v>
      </c>
      <c r="C60" s="34">
        <f>$C$2*$B59+(1-$C$2)*$C59</f>
        <v>5.4686505417941342</v>
      </c>
      <c r="D60" s="1">
        <f>ABS(B60-C60)</f>
        <v>15.211349458205866</v>
      </c>
      <c r="E60" s="1">
        <f>D60^2</f>
        <v>231.3851523396599</v>
      </c>
      <c r="F60" s="4">
        <f>ABS((B60-C60)/B60)</f>
        <v>0.73555848443935523</v>
      </c>
      <c r="G60" s="1">
        <f>ABS((C60-B60)/B59)^2</f>
        <v>0.96684055734229601</v>
      </c>
      <c r="H60" s="1">
        <f>ABS((B60-B59)/B59)^2</f>
        <v>0.11342135183345869</v>
      </c>
      <c r="I60" s="1">
        <f>C60-B60</f>
        <v>-15.211349458205866</v>
      </c>
      <c r="J60" s="1">
        <f>ABS(I60-I59)^2</f>
        <v>20.603530864348709</v>
      </c>
    </row>
    <row r="61" spans="1:10">
      <c r="A61" s="6">
        <v>36800</v>
      </c>
      <c r="B61" s="28">
        <v>26.27</v>
      </c>
      <c r="C61" s="34">
        <f>$C$2*$B60+(1-$C$2)*$C60</f>
        <v>6.4248813851593196</v>
      </c>
      <c r="D61" s="1">
        <f>ABS(B61-C61)</f>
        <v>19.845118614840679</v>
      </c>
      <c r="E61" s="1">
        <f>D61^2</f>
        <v>393.82873283709603</v>
      </c>
      <c r="F61" s="4">
        <f>ABS((B61-C61)/B61)</f>
        <v>0.75542895374345942</v>
      </c>
      <c r="G61" s="1">
        <f>ABS((C61-B61)/B60)^2</f>
        <v>0.9208869726146045</v>
      </c>
      <c r="H61" s="1">
        <f>ABS((B61-B60)/B60)^2</f>
        <v>7.3067213764876224E-2</v>
      </c>
      <c r="I61" s="1">
        <f>C61-B61</f>
        <v>-19.845118614840679</v>
      </c>
      <c r="J61" s="1">
        <f>ABS(I61-I60)^2</f>
        <v>21.471816596980105</v>
      </c>
    </row>
    <row r="62" spans="1:10">
      <c r="A62" s="6">
        <v>36831</v>
      </c>
      <c r="B62" s="28">
        <v>16.09</v>
      </c>
      <c r="C62" s="34">
        <f>$C$2*$B61+(1-$C$2)*$C61</f>
        <v>7.6724047927235466</v>
      </c>
      <c r="D62" s="1">
        <f>ABS(B62-C62)</f>
        <v>8.4175952072764524</v>
      </c>
      <c r="E62" s="1">
        <f>D62^2</f>
        <v>70.855909073563495</v>
      </c>
      <c r="F62" s="4">
        <f>ABS((B62-C62)/B62)</f>
        <v>0.52315694265235879</v>
      </c>
      <c r="G62" s="1">
        <f>ABS((C62-B62)/B61)^2</f>
        <v>0.10267292362389328</v>
      </c>
      <c r="H62" s="1">
        <f>ABS((B62-B61)/B61)^2</f>
        <v>0.15016731320339033</v>
      </c>
      <c r="I62" s="1">
        <f>C62-B62</f>
        <v>-8.4175952072764524</v>
      </c>
      <c r="J62" s="1">
        <f>ABS(I62-I61)^2</f>
        <v>130.58829123042833</v>
      </c>
    </row>
    <row r="63" spans="1:10">
      <c r="A63" s="6">
        <v>36861</v>
      </c>
      <c r="B63" s="28">
        <v>3.09</v>
      </c>
      <c r="C63" s="34">
        <f>$C$2*$B62+(1-$C$2)*$C62</f>
        <v>8.201559959809563</v>
      </c>
      <c r="D63" s="1">
        <f>ABS(B63-C63)</f>
        <v>5.1115599598095631</v>
      </c>
      <c r="E63" s="1">
        <f>D63^2</f>
        <v>26.128045222728343</v>
      </c>
      <c r="F63" s="4">
        <f>ABS((B63-C63)/B63)</f>
        <v>1.6542265242102148</v>
      </c>
      <c r="G63" s="1">
        <f>ABS((C63-B63)/B62)^2</f>
        <v>0.10092408736719975</v>
      </c>
      <c r="H63" s="1">
        <f>ABS((B63-B62)/B62)^2</f>
        <v>0.65279168876437343</v>
      </c>
      <c r="I63" s="1">
        <f>C63-B63</f>
        <v>5.1115599598095631</v>
      </c>
      <c r="J63" s="1">
        <f>ABS(I63-I62)^2</f>
        <v>183.03803953509023</v>
      </c>
    </row>
    <row r="64" spans="1:10">
      <c r="A64" s="6">
        <v>36892</v>
      </c>
      <c r="B64" s="28">
        <v>1.6</v>
      </c>
      <c r="C64" s="34">
        <f>$C$2*$B63+(1-$C$2)*$C63</f>
        <v>7.880232039186212</v>
      </c>
      <c r="D64" s="1">
        <f>ABS(B64-C64)</f>
        <v>6.2802320391862114</v>
      </c>
      <c r="E64" s="1">
        <f>D64^2</f>
        <v>39.441314466020998</v>
      </c>
      <c r="F64" s="4">
        <f>ABS((B64-C64)/B64)</f>
        <v>3.9251450244913819</v>
      </c>
      <c r="G64" s="1">
        <f>ABS((C64-B64)/B63)^2</f>
        <v>4.1308024073921521</v>
      </c>
      <c r="H64" s="1">
        <f>ABS((B64-B63)/B63)^2</f>
        <v>0.2325174642075386</v>
      </c>
      <c r="I64" s="1">
        <f>C64-B64</f>
        <v>6.2802320391862114</v>
      </c>
      <c r="J64" s="1">
        <f>ABS(I64-I63)^2</f>
        <v>1.365794429114539</v>
      </c>
    </row>
    <row r="65" spans="1:10">
      <c r="A65" s="6">
        <v>36923</v>
      </c>
      <c r="B65" s="28">
        <v>1.41</v>
      </c>
      <c r="C65" s="34">
        <f>$C$2*$B64+(1-$C$2)*$C64</f>
        <v>7.4854379023569857</v>
      </c>
      <c r="D65" s="1">
        <f>ABS(B65-C65)</f>
        <v>6.0754379023569856</v>
      </c>
      <c r="E65" s="1">
        <f>D65^2</f>
        <v>36.910945705395847</v>
      </c>
      <c r="F65" s="4">
        <f>ABS((B65-C65)/B65)</f>
        <v>4.30882120734538</v>
      </c>
      <c r="G65" s="1">
        <f>ABS((C65-B65)/B64)^2</f>
        <v>14.418338166170253</v>
      </c>
      <c r="H65" s="1">
        <f>ABS((B65-B64)/B64)^2</f>
        <v>1.4101562500000026E-2</v>
      </c>
      <c r="I65" s="1">
        <f>C65-B65</f>
        <v>6.0754379023569856</v>
      </c>
      <c r="J65" s="1">
        <f>ABS(I65-I64)^2</f>
        <v>4.1940638479627687E-2</v>
      </c>
    </row>
    <row r="66" spans="1:10">
      <c r="A66" s="6">
        <v>36951</v>
      </c>
      <c r="B66" s="28">
        <v>3.44</v>
      </c>
      <c r="C66" s="34">
        <f>$C$2*$B65+(1-$C$2)*$C65</f>
        <v>7.1035177364213036</v>
      </c>
      <c r="D66" s="1">
        <f>ABS(B66-C66)</f>
        <v>3.6635177364213036</v>
      </c>
      <c r="E66" s="1">
        <f>D66^2</f>
        <v>13.421362205073473</v>
      </c>
      <c r="F66" s="4">
        <f>ABS((B66-C66)/B66)</f>
        <v>1.0649760861689836</v>
      </c>
      <c r="G66" s="1">
        <f>ABS((C66-B66)/B65)^2</f>
        <v>6.7508486520162334</v>
      </c>
      <c r="H66" s="1">
        <f>ABS((B66-B65)/B65)^2</f>
        <v>2.072783059202254</v>
      </c>
      <c r="I66" s="1">
        <f>C66-B66</f>
        <v>3.6635177364213036</v>
      </c>
      <c r="J66" s="1">
        <f>ABS(I66-I65)^2</f>
        <v>5.8173588868472077</v>
      </c>
    </row>
    <row r="67" spans="1:10">
      <c r="A67" s="6">
        <v>36982</v>
      </c>
      <c r="B67" s="28">
        <v>5.14</v>
      </c>
      <c r="C67" s="34">
        <f>$C$2*$B66+(1-$C$2)*$C66</f>
        <v>6.8732180733699328</v>
      </c>
      <c r="D67" s="1">
        <f>ABS(B67-C67)</f>
        <v>1.7332180733699332</v>
      </c>
      <c r="E67" s="1">
        <f>D67^2</f>
        <v>3.0040448898561829</v>
      </c>
      <c r="F67" s="4">
        <f>ABS((B67-C67)/B67)</f>
        <v>0.33720195979959794</v>
      </c>
      <c r="G67" s="1">
        <f>ABS((C67-B67)/B66)^2</f>
        <v>0.25385722771229241</v>
      </c>
      <c r="H67" s="1">
        <f>ABS((B67-B66)/B66)^2</f>
        <v>0.2442198485667928</v>
      </c>
      <c r="I67" s="1">
        <f>C67-B67</f>
        <v>1.7332180733699332</v>
      </c>
      <c r="J67" s="1">
        <f>ABS(I67-I66)^2</f>
        <v>3.7260567891762344</v>
      </c>
    </row>
    <row r="68" spans="1:10">
      <c r="A68" s="6">
        <v>37012</v>
      </c>
      <c r="B68" s="28">
        <v>3.04</v>
      </c>
      <c r="C68" s="34">
        <f>$C$2*$B67+(1-$C$2)*$C67</f>
        <v>6.7642628104205142</v>
      </c>
      <c r="D68" s="1">
        <f>ABS(B68-C68)</f>
        <v>3.7242628104205142</v>
      </c>
      <c r="E68" s="1">
        <f>D68^2</f>
        <v>13.870133481081307</v>
      </c>
      <c r="F68" s="4">
        <f>ABS((B68-C68)/B68)</f>
        <v>1.2250864507962218</v>
      </c>
      <c r="G68" s="1">
        <f>ABS((C68-B68)/B67)^2</f>
        <v>0.52499407565145995</v>
      </c>
      <c r="H68" s="1">
        <f>ABS((B68-B67)/B67)^2</f>
        <v>0.16692152795651707</v>
      </c>
      <c r="I68" s="1">
        <f>C68-B68</f>
        <v>3.7242628104205142</v>
      </c>
      <c r="J68" s="1">
        <f>ABS(I68-I67)^2</f>
        <v>3.9642591449368174</v>
      </c>
    </row>
    <row r="69" spans="1:10">
      <c r="A69" s="6">
        <v>37043</v>
      </c>
      <c r="B69" s="28">
        <v>2.5099999999999998</v>
      </c>
      <c r="C69" s="34">
        <f>$C$2*$B68+(1-$C$2)*$C68</f>
        <v>6.5301445306513992</v>
      </c>
      <c r="D69" s="1">
        <f>ABS(B69-C69)</f>
        <v>4.0201445306513994</v>
      </c>
      <c r="E69" s="1">
        <f>D69^2</f>
        <v>16.16156204732636</v>
      </c>
      <c r="F69" s="4">
        <f>ABS((B69-C69)/B69)</f>
        <v>1.6016512074308367</v>
      </c>
      <c r="G69" s="1">
        <f>ABS((C69-B69)/B68)^2</f>
        <v>1.748783981921568</v>
      </c>
      <c r="H69" s="1">
        <f>ABS((B69-B68)/B68)^2</f>
        <v>3.0395169667590052E-2</v>
      </c>
      <c r="I69" s="1">
        <f>C69-B69</f>
        <v>4.0201445306513994</v>
      </c>
      <c r="J69" s="1">
        <f>ABS(I69-I68)^2</f>
        <v>8.7545992366787825E-2</v>
      </c>
    </row>
    <row r="70" spans="1:10">
      <c r="A70" s="6">
        <v>37073</v>
      </c>
      <c r="B70" s="28">
        <v>4.34</v>
      </c>
      <c r="C70" s="34">
        <f>$C$2*$B69+(1-$C$2)*$C69</f>
        <v>6.2774262425365368</v>
      </c>
      <c r="D70" s="1">
        <f>ABS(B70-C70)</f>
        <v>1.9374262425365369</v>
      </c>
      <c r="E70" s="1">
        <f>D70^2</f>
        <v>3.7536204452692439</v>
      </c>
      <c r="F70" s="4">
        <f>ABS((B70-C70)/B70)</f>
        <v>0.44641157662132191</v>
      </c>
      <c r="G70" s="1">
        <f>ABS((C70-B70)/B69)^2</f>
        <v>0.59580331189492952</v>
      </c>
      <c r="H70" s="1">
        <f>ABS((B70-B69)/B69)^2</f>
        <v>0.53156299106363414</v>
      </c>
      <c r="I70" s="1">
        <f>C70-B70</f>
        <v>1.9374262425365369</v>
      </c>
      <c r="J70" s="1">
        <f>ABS(I70-I69)^2</f>
        <v>4.3377154676481036</v>
      </c>
    </row>
    <row r="71" spans="1:10">
      <c r="A71" s="6">
        <v>37104</v>
      </c>
      <c r="B71" s="28">
        <v>7.17</v>
      </c>
      <c r="C71" s="34">
        <f>$C$2*$B70+(1-$C$2)*$C70</f>
        <v>6.1556338443703673</v>
      </c>
      <c r="D71" s="1">
        <f>ABS(B71-C71)</f>
        <v>1.0143661556296326</v>
      </c>
      <c r="E71" s="1">
        <f>D71^2</f>
        <v>1.02893869768684</v>
      </c>
      <c r="F71" s="4">
        <f>ABS((B71-C71)/B71)</f>
        <v>0.14147366187303104</v>
      </c>
      <c r="G71" s="1">
        <f>ABS((C71-B71)/B70)^2</f>
        <v>5.4627338533778588E-2</v>
      </c>
      <c r="H71" s="1">
        <f>ABS((B71-B70)/B70)^2</f>
        <v>0.42520015290195162</v>
      </c>
      <c r="I71" s="1">
        <f>C71-B71</f>
        <v>-1.0143661556296326</v>
      </c>
      <c r="J71" s="1">
        <f>ABS(I71-I70)^2</f>
        <v>8.7130783618715864</v>
      </c>
    </row>
    <row r="72" spans="1:10">
      <c r="A72" s="6">
        <v>37135</v>
      </c>
      <c r="B72" s="28">
        <v>5.52</v>
      </c>
      <c r="C72" s="34">
        <f>$C$2*$B71+(1-$C$2)*$C71</f>
        <v>6.2193999294993603</v>
      </c>
      <c r="D72" s="1">
        <f>ABS(B72-C72)</f>
        <v>0.6993999294993607</v>
      </c>
      <c r="E72" s="1">
        <f>D72^2</f>
        <v>0.48916026138371071</v>
      </c>
      <c r="F72" s="4">
        <f>ABS((B72-C72)/B72)</f>
        <v>0.12670288577886971</v>
      </c>
      <c r="G72" s="1">
        <f>ABS((C72-B72)/B71)^2</f>
        <v>9.5150890484665233E-3</v>
      </c>
      <c r="H72" s="1">
        <f>ABS((B72-B71)/B71)^2</f>
        <v>5.2957756341800763E-2</v>
      </c>
      <c r="I72" s="1">
        <f>C72-B72</f>
        <v>0.6993999294993607</v>
      </c>
      <c r="J72" s="1">
        <f>ABS(I72-I71)^2</f>
        <v>2.936994194538356</v>
      </c>
    </row>
    <row r="73" spans="1:10">
      <c r="A73" s="6">
        <v>37165</v>
      </c>
      <c r="B73" s="28">
        <v>7.17</v>
      </c>
      <c r="C73" s="34">
        <f>$C$2*$B72+(1-$C$2)*$C72</f>
        <v>6.175433561737429</v>
      </c>
      <c r="D73" s="1">
        <f>ABS(B73-C73)</f>
        <v>0.99456643826257096</v>
      </c>
      <c r="E73" s="1">
        <f>D73^2</f>
        <v>0.98916240011829637</v>
      </c>
      <c r="F73" s="4">
        <f>ABS((B73-C73)/B73)</f>
        <v>0.13871219501570028</v>
      </c>
      <c r="G73" s="1">
        <f>ABS((C73-B73)/B72)^2</f>
        <v>3.2463059235136288E-2</v>
      </c>
      <c r="H73" s="1">
        <f>ABS((B73-B72)/B72)^2</f>
        <v>8.9349007561436739E-2</v>
      </c>
      <c r="I73" s="1">
        <f>C73-B73</f>
        <v>-0.99456643826257096</v>
      </c>
      <c r="J73" s="1">
        <f>ABS(I73-I72)^2</f>
        <v>2.8695220551085519</v>
      </c>
    </row>
    <row r="74" spans="1:10">
      <c r="A74" s="6">
        <v>37196</v>
      </c>
      <c r="B74" s="28">
        <v>10.86</v>
      </c>
      <c r="C74" s="34">
        <f>$C$2*$B73+(1-$C$2)*$C73</f>
        <v>6.2379549775168472</v>
      </c>
      <c r="D74" s="1">
        <f>ABS(B74-C74)</f>
        <v>4.6220450224831522</v>
      </c>
      <c r="E74" s="1">
        <f>D74^2</f>
        <v>21.363300189861281</v>
      </c>
      <c r="F74" s="4">
        <f>ABS((B74-C74)/B74)</f>
        <v>0.4256026724201798</v>
      </c>
      <c r="G74" s="1">
        <f>ABS((C74-B74)/B73)^2</f>
        <v>0.41555645403541575</v>
      </c>
      <c r="H74" s="1">
        <f>ABS((B74-B73)/B73)^2</f>
        <v>0.26485880849424898</v>
      </c>
      <c r="I74" s="1">
        <f>C74-B74</f>
        <v>-4.6220450224831522</v>
      </c>
      <c r="J74" s="1">
        <f>ABS(I74-I73)^2</f>
        <v>13.158600878978952</v>
      </c>
    </row>
    <row r="75" spans="1:10">
      <c r="A75" s="6">
        <v>37226</v>
      </c>
      <c r="B75" s="28">
        <v>3.29</v>
      </c>
      <c r="C75" s="34">
        <f>$C$2*$B74+(1-$C$2)*$C74</f>
        <v>6.5285105276384474</v>
      </c>
      <c r="D75" s="1">
        <f>ABS(B75-C75)</f>
        <v>3.2385105276384474</v>
      </c>
      <c r="E75" s="1">
        <f>D75^2</f>
        <v>10.487950437625054</v>
      </c>
      <c r="F75" s="4">
        <f>ABS((B75-C75)/B75)</f>
        <v>0.98434970444937608</v>
      </c>
      <c r="G75" s="1">
        <f>ABS((C75-B75)/B74)^2</f>
        <v>8.8926454198802241E-2</v>
      </c>
      <c r="H75" s="1">
        <f>ABS((B75-B74)/B74)^2</f>
        <v>0.48588345220774015</v>
      </c>
      <c r="I75" s="1">
        <f>C75-B75</f>
        <v>3.2385105276384474</v>
      </c>
      <c r="J75" s="1">
        <f>ABS(I75-I74)^2</f>
        <v>61.788333556547485</v>
      </c>
    </row>
    <row r="76" spans="1:10">
      <c r="A76" s="6">
        <v>37257</v>
      </c>
      <c r="B76" s="28">
        <v>1.69</v>
      </c>
      <c r="C76" s="34">
        <f>$C$2*$B75+(1-$C$2)*$C75</f>
        <v>6.3249280866722923</v>
      </c>
      <c r="D76" s="1">
        <f>ABS(B76-C76)</f>
        <v>4.6349280866722928</v>
      </c>
      <c r="E76" s="1">
        <f>D76^2</f>
        <v>21.482558368623682</v>
      </c>
      <c r="F76" s="4">
        <f>ABS((B76-C76)/B76)</f>
        <v>2.7425609980309424</v>
      </c>
      <c r="G76" s="1">
        <f>ABS((C76-B76)/B75)^2</f>
        <v>1.9846969603591686</v>
      </c>
      <c r="H76" s="1">
        <f>ABS((B76-B75)/B75)^2</f>
        <v>0.23650927097864952</v>
      </c>
      <c r="I76" s="1">
        <f>C76-B76</f>
        <v>4.6349280866722928</v>
      </c>
      <c r="J76" s="1">
        <f>ABS(I76-I75)^2</f>
        <v>1.9499819991780432</v>
      </c>
    </row>
    <row r="77" spans="1:10">
      <c r="A77" s="6">
        <v>37288</v>
      </c>
      <c r="B77" s="28">
        <v>1.02</v>
      </c>
      <c r="C77" s="34">
        <f>$C$2*$B76+(1-$C$2)*$C76</f>
        <v>6.0335626686708856</v>
      </c>
      <c r="D77" s="1">
        <f>ABS(B77-C77)</f>
        <v>5.0135626686708861</v>
      </c>
      <c r="E77" s="1">
        <f>D77^2</f>
        <v>25.135810632690337</v>
      </c>
      <c r="F77" s="4">
        <f>ABS((B77-C77)/B77)</f>
        <v>4.9152575183047897</v>
      </c>
      <c r="G77" s="1">
        <f>ABS((C77-B77)/B76)^2</f>
        <v>8.8007459937293291</v>
      </c>
      <c r="H77" s="1">
        <f>ABS((B77-B76)/B76)^2</f>
        <v>0.15717236791428868</v>
      </c>
      <c r="I77" s="1">
        <f>C77-B77</f>
        <v>5.0135626686708861</v>
      </c>
      <c r="J77" s="1">
        <f>ABS(I77-I76)^2</f>
        <v>0.14336414668524941</v>
      </c>
    </row>
    <row r="78" spans="1:10">
      <c r="A78" s="6">
        <v>37316</v>
      </c>
      <c r="B78" s="28">
        <v>1.41</v>
      </c>
      <c r="C78" s="34">
        <f>$C$2*$B77+(1-$C$2)*$C77</f>
        <v>5.718395150358357</v>
      </c>
      <c r="D78" s="1">
        <f>ABS(B78-C78)</f>
        <v>4.3083951503583569</v>
      </c>
      <c r="E78" s="1">
        <f>D78^2</f>
        <v>18.562268771631409</v>
      </c>
      <c r="F78" s="4">
        <f>ABS((B78-C78)/B78)</f>
        <v>3.0555993974172746</v>
      </c>
      <c r="G78" s="1">
        <f>ABS((C78-B78)/B77)^2</f>
        <v>17.841473252240874</v>
      </c>
      <c r="H78" s="1">
        <f>ABS((B78-B77)/B77)^2</f>
        <v>0.14619377162629751</v>
      </c>
      <c r="I78" s="1">
        <f>C78-B78</f>
        <v>4.3083951503583569</v>
      </c>
      <c r="J78" s="1">
        <f>ABS(I78-I77)^2</f>
        <v>0.49726122888305124</v>
      </c>
    </row>
    <row r="79" spans="1:10">
      <c r="A79" s="6">
        <v>37347</v>
      </c>
      <c r="B79" s="28">
        <v>3.05</v>
      </c>
      <c r="C79" s="34">
        <f>$C$2*$B78+(1-$C$2)*$C78</f>
        <v>5.4475565676608051</v>
      </c>
      <c r="D79" s="1">
        <f>ABS(B79-C79)</f>
        <v>2.3975565676608053</v>
      </c>
      <c r="E79" s="1">
        <f>D79^2</f>
        <v>5.7482774951334612</v>
      </c>
      <c r="F79" s="4">
        <f>ABS((B79-C79)/B79)</f>
        <v>0.78608412054452637</v>
      </c>
      <c r="G79" s="1">
        <f>ABS((C79-B79)/B78)^2</f>
        <v>2.8913422338581869</v>
      </c>
      <c r="H79" s="1">
        <f>ABS((B79-B78)/B78)^2</f>
        <v>1.352849454252804</v>
      </c>
      <c r="I79" s="1">
        <f>C79-B79</f>
        <v>2.3975565676608053</v>
      </c>
      <c r="J79" s="1">
        <f>ABS(I79-I78)^2</f>
        <v>3.6513040891255875</v>
      </c>
    </row>
    <row r="80" spans="1:10">
      <c r="A80" s="6">
        <v>37377</v>
      </c>
      <c r="B80" s="28">
        <v>6.72</v>
      </c>
      <c r="C80" s="34">
        <f>$C$2*$B79+(1-$C$2)*$C79</f>
        <v>5.2968390034493495</v>
      </c>
      <c r="D80" s="1">
        <f>ABS(B80-C80)</f>
        <v>1.4231609965506502</v>
      </c>
      <c r="E80" s="1">
        <f>D80^2</f>
        <v>2.0253872221030398</v>
      </c>
      <c r="F80" s="4">
        <f>ABS((B80-C80)/B80)</f>
        <v>0.21177991020098963</v>
      </c>
      <c r="G80" s="1">
        <f>ABS((C80-B80)/B79)^2</f>
        <v>0.2177250440315012</v>
      </c>
      <c r="H80" s="1">
        <f>ABS((B80-B79)/B79)^2</f>
        <v>1.447879602257458</v>
      </c>
      <c r="I80" s="1">
        <f>C80-B80</f>
        <v>-1.4231609965506502</v>
      </c>
      <c r="J80" s="1">
        <f>ABS(I80-I79)^2</f>
        <v>14.597882705473918</v>
      </c>
    </row>
    <row r="81" spans="1:10">
      <c r="A81" s="6">
        <v>37408</v>
      </c>
      <c r="B81" s="28">
        <v>7.76</v>
      </c>
      <c r="C81" s="34">
        <f>$C$2*$B80+(1-$C$2)*$C80</f>
        <v>5.386303152814607</v>
      </c>
      <c r="D81" s="1">
        <f>ABS(B81-C81)</f>
        <v>2.3736968471853928</v>
      </c>
      <c r="E81" s="1">
        <f>D81^2</f>
        <v>5.634436722337874</v>
      </c>
      <c r="F81" s="4">
        <f>ABS((B81-C81)/B81)</f>
        <v>0.30588876896718981</v>
      </c>
      <c r="G81" s="1">
        <f>ABS((C81-B81)/B80)^2</f>
        <v>0.12477051273601089</v>
      </c>
      <c r="H81" s="1">
        <f>ABS((B81-B80)/B80)^2</f>
        <v>2.3951247165532881E-2</v>
      </c>
      <c r="I81" s="1">
        <f>C81-B81</f>
        <v>-2.3736968471853928</v>
      </c>
      <c r="J81" s="1">
        <f>ABS(I81-I80)^2</f>
        <v>0.90351840334191358</v>
      </c>
    </row>
    <row r="82" spans="1:10">
      <c r="A82" s="6">
        <v>37438</v>
      </c>
      <c r="B82" s="28">
        <v>13.27</v>
      </c>
      <c r="C82" s="34">
        <f>$C$2*$B81+(1-$C$2)*$C81</f>
        <v>5.5355208237591729</v>
      </c>
      <c r="D82" s="1">
        <f>ABS(B82-C82)</f>
        <v>7.7344791762408267</v>
      </c>
      <c r="E82" s="1">
        <f>D82^2</f>
        <v>59.82216812770298</v>
      </c>
      <c r="F82" s="4">
        <f>ABS((B82-C82)/B82)</f>
        <v>0.58285449707918813</v>
      </c>
      <c r="G82" s="1">
        <f>ABS((C82-B82)/B81)^2</f>
        <v>0.99343328408476894</v>
      </c>
      <c r="H82" s="1">
        <f>ABS((B82-B81)/B81)^2</f>
        <v>0.50417319853331921</v>
      </c>
      <c r="I82" s="1">
        <f>C82-B82</f>
        <v>-7.7344791762408267</v>
      </c>
      <c r="J82" s="1">
        <f>ABS(I82-I81)^2</f>
        <v>28.737987179513002</v>
      </c>
    </row>
    <row r="83" spans="1:10">
      <c r="A83" s="6">
        <v>37469</v>
      </c>
      <c r="B83" s="28">
        <v>12.33</v>
      </c>
      <c r="C83" s="34">
        <f>$C$2*$B82+(1-$C$2)*$C82</f>
        <v>6.021733277559413</v>
      </c>
      <c r="D83" s="1">
        <f>ABS(B83-C83)</f>
        <v>6.3082667224405871</v>
      </c>
      <c r="E83" s="1">
        <f>D83^2</f>
        <v>39.79422904145131</v>
      </c>
      <c r="F83" s="4">
        <f>ABS((B83-C83)/B83)</f>
        <v>0.51161936110629258</v>
      </c>
      <c r="G83" s="1">
        <f>ABS((C83-B83)/B82)^2</f>
        <v>0.2259842903458987</v>
      </c>
      <c r="H83" s="1">
        <f>ABS((B83-B82)/B82)^2</f>
        <v>5.0178059422043651E-3</v>
      </c>
      <c r="I83" s="1">
        <f>C83-B83</f>
        <v>-6.3082667224405871</v>
      </c>
      <c r="J83" s="1">
        <f>ABS(I83-I82)^2</f>
        <v>2.0340819633749008</v>
      </c>
    </row>
    <row r="84" spans="1:10">
      <c r="A84" s="6">
        <v>37500</v>
      </c>
      <c r="B84" s="28">
        <v>15.38</v>
      </c>
      <c r="C84" s="34">
        <f>$C$2*$B83+(1-$C$2)*$C83</f>
        <v>6.4182897582809701</v>
      </c>
      <c r="D84" s="1">
        <f>ABS(B84-C84)</f>
        <v>8.9617102417190306</v>
      </c>
      <c r="E84" s="1">
        <f>D84^2</f>
        <v>80.312250456531771</v>
      </c>
      <c r="F84" s="4">
        <f>ABS((B84-C84)/B84)</f>
        <v>0.58268597150318791</v>
      </c>
      <c r="G84" s="1">
        <f>ABS((C84-B84)/B83)^2</f>
        <v>0.52826962805448019</v>
      </c>
      <c r="H84" s="1">
        <f>ABS((B84-B83)/B83)^2</f>
        <v>6.1189023929002995E-2</v>
      </c>
      <c r="I84" s="1">
        <f>C84-B84</f>
        <v>-8.9617102417190306</v>
      </c>
      <c r="J84" s="1">
        <f>ABS(I84-I83)^2</f>
        <v>7.0407625100007722</v>
      </c>
    </row>
    <row r="85" spans="1:10">
      <c r="A85" s="6">
        <v>37530</v>
      </c>
      <c r="B85" s="28">
        <v>24</v>
      </c>
      <c r="C85" s="34">
        <f>$C$2*$B84+(1-$C$2)*$C84</f>
        <v>6.9816496209925951</v>
      </c>
      <c r="D85" s="1">
        <f>ABS(B85-C85)</f>
        <v>17.018350379007405</v>
      </c>
      <c r="E85" s="1">
        <f>D85^2</f>
        <v>289.62424962266147</v>
      </c>
      <c r="F85" s="4">
        <f>ABS((B85-C85)/B85)</f>
        <v>0.70909793245864183</v>
      </c>
      <c r="G85" s="1">
        <f>ABS((C85-B85)/B84)^2</f>
        <v>1.2243969826496057</v>
      </c>
      <c r="H85" s="1">
        <f>ABS((B85-B84)/B84)^2</f>
        <v>0.31412453645066202</v>
      </c>
      <c r="I85" s="1">
        <f>C85-B85</f>
        <v>-17.018350379007405</v>
      </c>
      <c r="J85" s="1">
        <f>ABS(I85-I84)^2</f>
        <v>64.909450301766029</v>
      </c>
    </row>
    <row r="86" spans="1:10">
      <c r="A86" s="6">
        <v>37561</v>
      </c>
      <c r="B86" s="28">
        <v>20.83</v>
      </c>
      <c r="C86" s="34">
        <f>$C$2*$B85+(1-$C$2)*$C85</f>
        <v>8.0514739373896944</v>
      </c>
      <c r="D86" s="1">
        <f>ABS(B86-C86)</f>
        <v>12.778526062610304</v>
      </c>
      <c r="E86" s="1">
        <f>D86^2</f>
        <v>163.2907283328108</v>
      </c>
      <c r="F86" s="4">
        <f>ABS((B86-C86)/B86)</f>
        <v>0.61346740579022108</v>
      </c>
      <c r="G86" s="1">
        <f>ABS((C86-B86)/B85)^2</f>
        <v>0.28349084780001876</v>
      </c>
      <c r="H86" s="1">
        <f>ABS((B86-B85)/B85)^2</f>
        <v>1.7446006944444467E-2</v>
      </c>
      <c r="I86" s="1">
        <f>C86-B86</f>
        <v>-12.778526062610304</v>
      </c>
      <c r="J86" s="1">
        <f>ABS(I86-I85)^2</f>
        <v>17.976110233912145</v>
      </c>
    </row>
    <row r="87" spans="1:10">
      <c r="A87" s="6">
        <v>37591</v>
      </c>
      <c r="B87" s="28">
        <v>5.42</v>
      </c>
      <c r="C87" s="34">
        <f>$C$2*$B86+(1-$C$2)*$C86</f>
        <v>8.8547702384435176</v>
      </c>
      <c r="D87" s="1">
        <f>ABS(B87-C87)</f>
        <v>3.4347702384435177</v>
      </c>
      <c r="E87" s="1">
        <f>D87^2</f>
        <v>11.79764659089734</v>
      </c>
      <c r="F87" s="4">
        <f>ABS((B87-C87)/B87)</f>
        <v>0.63372144620729109</v>
      </c>
      <c r="G87" s="1">
        <f>ABS((C87-B87)/B86)^2</f>
        <v>2.7190478002311981E-2</v>
      </c>
      <c r="H87" s="1">
        <f>ABS((B87-B86)/B86)^2</f>
        <v>0.54730162490904932</v>
      </c>
      <c r="I87" s="1">
        <f>C87-B87</f>
        <v>3.4347702384435177</v>
      </c>
      <c r="J87" s="1">
        <f>ABS(I87-I86)^2</f>
        <v>262.87097694576556</v>
      </c>
    </row>
    <row r="88" spans="1:10">
      <c r="A88" s="6">
        <v>37622</v>
      </c>
      <c r="B88" s="28">
        <v>2.94</v>
      </c>
      <c r="C88" s="34">
        <f>$C$2*$B87+(1-$C$2)*$C87</f>
        <v>8.6388503260848744</v>
      </c>
      <c r="D88" s="1">
        <f>ABS(B88-C88)</f>
        <v>5.6988503260848749</v>
      </c>
      <c r="E88" s="1">
        <f>D88^2</f>
        <v>32.476895039117686</v>
      </c>
      <c r="F88" s="4">
        <f>ABS((B88-C88)/B88)</f>
        <v>1.9383844646547195</v>
      </c>
      <c r="G88" s="1">
        <f>ABS((C88-B88)/B87)^2</f>
        <v>1.1055437371195138</v>
      </c>
      <c r="H88" s="1">
        <f>ABS((B88-B87)/B87)^2</f>
        <v>0.20936534088588121</v>
      </c>
      <c r="I88" s="1">
        <f>C88-B88</f>
        <v>5.6988503260848749</v>
      </c>
      <c r="J88" s="1">
        <f>ABS(I88-I87)^2</f>
        <v>5.1260586432540958</v>
      </c>
    </row>
    <row r="89" spans="1:10">
      <c r="A89" s="6">
        <v>37653</v>
      </c>
      <c r="B89" s="28">
        <v>1.76</v>
      </c>
      <c r="C89" s="34">
        <f>$C$2*$B88+(1-$C$2)*$C88</f>
        <v>8.2806035795686164</v>
      </c>
      <c r="D89" s="1">
        <f>ABS(B89-C89)</f>
        <v>6.5206035795686166</v>
      </c>
      <c r="E89" s="1">
        <f>D89^2</f>
        <v>42.518271041883054</v>
      </c>
      <c r="F89" s="4">
        <f>ABS((B89-C89)/B89)</f>
        <v>3.7048883974821685</v>
      </c>
      <c r="G89" s="1">
        <f>ABS((C89-B89)/B88)^2</f>
        <v>4.9190465826603562</v>
      </c>
      <c r="H89" s="1">
        <f>ABS((B89-B88)/B88)^2</f>
        <v>0.16109028645471793</v>
      </c>
      <c r="I89" s="1">
        <f>C89-B89</f>
        <v>6.5206035795686166</v>
      </c>
      <c r="J89" s="1">
        <f>ABS(I89-I88)^2</f>
        <v>0.67527840961111474</v>
      </c>
    </row>
    <row r="90" spans="1:10">
      <c r="A90" s="6">
        <v>37681</v>
      </c>
      <c r="B90" s="28">
        <v>2.62</v>
      </c>
      <c r="C90" s="34">
        <f>$C$2*$B89+(1-$C$2)*$C89</f>
        <v>7.8706989700352841</v>
      </c>
      <c r="D90" s="1">
        <f>ABS(B90-C90)</f>
        <v>5.250698970035284</v>
      </c>
      <c r="E90" s="1">
        <f>D90^2</f>
        <v>27.569839673929593</v>
      </c>
      <c r="F90" s="4">
        <f>ABS((B90-C90)/B90)</f>
        <v>2.0040835763493448</v>
      </c>
      <c r="G90" s="1">
        <f>ABS((C90-B90)/B89)^2</f>
        <v>8.9003872914287179</v>
      </c>
      <c r="H90" s="1">
        <f>ABS((B90-B89)/B89)^2</f>
        <v>0.23876549586776866</v>
      </c>
      <c r="I90" s="1">
        <f>C90-B90</f>
        <v>5.250698970035284</v>
      </c>
      <c r="J90" s="1">
        <f>ABS(I90-I89)^2</f>
        <v>1.612657717314006</v>
      </c>
    </row>
    <row r="91" spans="1:10">
      <c r="A91" s="6">
        <v>37712</v>
      </c>
      <c r="B91" s="28">
        <v>2.48</v>
      </c>
      <c r="C91" s="34">
        <f>$C$2*$B90+(1-$C$2)*$C90</f>
        <v>7.540624355802751</v>
      </c>
      <c r="D91" s="1">
        <f>ABS(B91-C91)</f>
        <v>5.0606243558027515</v>
      </c>
      <c r="E91" s="1">
        <f>D91^2</f>
        <v>25.609918870544014</v>
      </c>
      <c r="F91" s="4">
        <f>ABS((B91-C91)/B91)</f>
        <v>2.0405743370172384</v>
      </c>
      <c r="G91" s="1">
        <f>ABS((C91-B91)/B90)^2</f>
        <v>3.7308313720855444</v>
      </c>
      <c r="H91" s="1">
        <f>ABS((B91-B90)/B90)^2</f>
        <v>2.8553114620360168E-3</v>
      </c>
      <c r="I91" s="1">
        <f>C91-B91</f>
        <v>5.0606243558027515</v>
      </c>
      <c r="J91" s="1">
        <f>ABS(I91-I90)^2</f>
        <v>3.6128358975646035E-2</v>
      </c>
    </row>
    <row r="92" spans="1:10">
      <c r="A92" s="6">
        <v>37742</v>
      </c>
      <c r="B92" s="28">
        <v>2.46</v>
      </c>
      <c r="C92" s="34">
        <f>$C$2*$B91+(1-$C$2)*$C91</f>
        <v>7.2224983993253549</v>
      </c>
      <c r="D92" s="1">
        <f>ABS(B92-C92)</f>
        <v>4.7624983993253549</v>
      </c>
      <c r="E92" s="1">
        <f>D92^2</f>
        <v>22.681391003576568</v>
      </c>
      <c r="F92" s="4">
        <f>ABS((B92-C92)/B92)</f>
        <v>1.9359749590753474</v>
      </c>
      <c r="G92" s="1">
        <f>ABS((C92-B92)/B91)^2</f>
        <v>3.6877912011538387</v>
      </c>
      <c r="H92" s="1">
        <f>ABS((B92-B91)/B91)^2</f>
        <v>6.503642039542155E-5</v>
      </c>
      <c r="I92" s="1">
        <f>C92-B92</f>
        <v>4.7624983993253549</v>
      </c>
      <c r="J92" s="1">
        <f>ABS(I92-I91)^2</f>
        <v>8.8879085925562568E-2</v>
      </c>
    </row>
    <row r="93" spans="1:10">
      <c r="A93" s="6">
        <v>37773</v>
      </c>
      <c r="B93" s="28">
        <v>3.79</v>
      </c>
      <c r="C93" s="34">
        <f>$C$2*$B92+(1-$C$2)*$C92</f>
        <v>6.9231135305847635</v>
      </c>
      <c r="D93" s="1">
        <f>ABS(B93-C93)</f>
        <v>3.1331135305847635</v>
      </c>
      <c r="E93" s="1">
        <f>D93^2</f>
        <v>9.8164003955333214</v>
      </c>
      <c r="F93" s="4">
        <f>ABS((B93-C93)/B93)</f>
        <v>0.82667903181656033</v>
      </c>
      <c r="G93" s="1">
        <f>ABS((C93-B93)/B92)^2</f>
        <v>1.6221165304272127</v>
      </c>
      <c r="H93" s="1">
        <f>ABS((B93-B92)/B92)^2</f>
        <v>0.29230286205301076</v>
      </c>
      <c r="I93" s="1">
        <f>C93-B93</f>
        <v>3.1331135305847635</v>
      </c>
      <c r="J93" s="1">
        <f>ABS(I93-I92)^2</f>
        <v>2.6548950504807944</v>
      </c>
    </row>
    <row r="94" spans="1:10">
      <c r="A94" s="6">
        <v>37803</v>
      </c>
      <c r="B94" s="28">
        <v>7.14</v>
      </c>
      <c r="C94" s="34">
        <f>$C$2*$B93+(1-$C$2)*$C93</f>
        <v>6.7261566595364988</v>
      </c>
      <c r="D94" s="1">
        <f>ABS(B94-C94)</f>
        <v>0.41384334046350091</v>
      </c>
      <c r="E94" s="1">
        <f>D94^2</f>
        <v>0.17126631044598914</v>
      </c>
      <c r="F94" s="4">
        <f>ABS((B94-C94)/B94)</f>
        <v>5.7961252165756434E-2</v>
      </c>
      <c r="G94" s="1">
        <f>ABS((C94-B94)/B93)^2</f>
        <v>1.1923219028410351E-2</v>
      </c>
      <c r="H94" s="1">
        <f>ABS((B94-B93)/B93)^2</f>
        <v>0.78128807234703168</v>
      </c>
      <c r="I94" s="1">
        <f>C94-B94</f>
        <v>-0.41384334046350091</v>
      </c>
      <c r="J94" s="1">
        <f>ABS(I94-I93)^2</f>
        <v>12.580903045076495</v>
      </c>
    </row>
    <row r="95" spans="1:10">
      <c r="A95" s="6">
        <v>37834</v>
      </c>
      <c r="B95" s="28">
        <v>11.46</v>
      </c>
      <c r="C95" s="34">
        <f>$C$2*$B94+(1-$C$2)*$C94</f>
        <v>6.7521720875272742</v>
      </c>
      <c r="D95" s="1">
        <f>ABS(B95-C95)</f>
        <v>4.7078279124727267</v>
      </c>
      <c r="E95" s="1">
        <f>D95^2</f>
        <v>22.16364365345731</v>
      </c>
      <c r="F95" s="4">
        <f>ABS((B95-C95)/B95)</f>
        <v>0.41080522796446128</v>
      </c>
      <c r="G95" s="1">
        <f>ABS((C95-B95)/B94)^2</f>
        <v>0.434755150167073</v>
      </c>
      <c r="H95" s="1">
        <f>ABS((B95-B94)/B94)^2</f>
        <v>0.3660758421015467</v>
      </c>
      <c r="I95" s="1">
        <f>C95-B95</f>
        <v>-4.7078279124727267</v>
      </c>
      <c r="J95" s="1">
        <f>ABS(I95-I94)^2</f>
        <v>18.438303504653256</v>
      </c>
    </row>
    <row r="96" spans="1:10">
      <c r="A96" s="6">
        <v>37865</v>
      </c>
      <c r="B96" s="28">
        <v>14.9</v>
      </c>
      <c r="C96" s="34">
        <f>$C$2*$B95+(1-$C$2)*$C95</f>
        <v>7.0481202062350095</v>
      </c>
      <c r="D96" s="1">
        <f>ABS(B96-C96)</f>
        <v>7.8518797937649909</v>
      </c>
      <c r="E96" s="1">
        <f>D96^2</f>
        <v>61.652016295734953</v>
      </c>
      <c r="F96" s="4">
        <f>ABS((B96-C96)/B96)</f>
        <v>0.5269717982392611</v>
      </c>
      <c r="G96" s="1">
        <f>ABS((C96-B96)/B95)^2</f>
        <v>0.46943779178609679</v>
      </c>
      <c r="H96" s="1">
        <f>ABS((B96-B95)/B95)^2</f>
        <v>9.0104742499139523E-2</v>
      </c>
      <c r="I96" s="1">
        <f>C96-B96</f>
        <v>-7.8518797937649909</v>
      </c>
      <c r="J96" s="1">
        <f>ABS(I96-I95)^2</f>
        <v>9.8850622322574253</v>
      </c>
    </row>
    <row r="97" spans="1:10">
      <c r="A97" s="6">
        <v>37895</v>
      </c>
      <c r="B97" s="28">
        <v>21.27</v>
      </c>
      <c r="C97" s="34">
        <f>$C$2*$B96+(1-$C$2)*$C96</f>
        <v>7.5417128133750415</v>
      </c>
      <c r="D97" s="1">
        <f>ABS(B97-C97)</f>
        <v>13.728287186624957</v>
      </c>
      <c r="E97" s="1">
        <f>D97^2</f>
        <v>188.46586907845099</v>
      </c>
      <c r="F97" s="4">
        <f>ABS((B97-C97)/B97)</f>
        <v>0.64542958094146485</v>
      </c>
      <c r="G97" s="1">
        <f>ABS((C97-B97)/B96)^2</f>
        <v>0.84890711714990741</v>
      </c>
      <c r="H97" s="1">
        <f>ABS((B97-B96)/B96)^2</f>
        <v>0.18277059591910266</v>
      </c>
      <c r="I97" s="1">
        <f>C97-B97</f>
        <v>-13.728287186624957</v>
      </c>
      <c r="J97" s="1">
        <f>ABS(I97-I96)^2</f>
        <v>34.532163846859262</v>
      </c>
    </row>
    <row r="98" spans="1:10">
      <c r="A98" s="6">
        <v>37926</v>
      </c>
      <c r="B98" s="28">
        <v>11.27</v>
      </c>
      <c r="C98" s="34">
        <f>$C$2*$B97+(1-$C$2)*$C97</f>
        <v>8.404713934379739</v>
      </c>
      <c r="D98" s="1">
        <f>ABS(B98-C98)</f>
        <v>2.8652860656202606</v>
      </c>
      <c r="E98" s="1">
        <f>D98^2</f>
        <v>8.2098642378376319</v>
      </c>
      <c r="F98" s="4">
        <f>ABS((B98-C98)/B98)</f>
        <v>0.25424011229993437</v>
      </c>
      <c r="G98" s="1">
        <f>ABS((C98-B98)/B97)^2</f>
        <v>1.8146839397898757E-2</v>
      </c>
      <c r="H98" s="1">
        <f>ABS((B98-B97)/B97)^2</f>
        <v>0.22103702171180353</v>
      </c>
      <c r="I98" s="1">
        <f>C98-B98</f>
        <v>-2.8652860656202606</v>
      </c>
      <c r="J98" s="1">
        <f>ABS(I98-I97)^2</f>
        <v>118.0047933549493</v>
      </c>
    </row>
    <row r="99" spans="1:10">
      <c r="A99" s="6">
        <v>37956</v>
      </c>
      <c r="B99" s="28">
        <v>4.25</v>
      </c>
      <c r="C99" s="34">
        <f>$C$2*$B98+(1-$C$2)*$C98</f>
        <v>8.5848343713296984</v>
      </c>
      <c r="D99" s="1">
        <f>ABS(B99-C99)</f>
        <v>4.3348343713296984</v>
      </c>
      <c r="E99" s="1">
        <f>D99^2</f>
        <v>18.79078902686134</v>
      </c>
      <c r="F99" s="4">
        <f>ABS((B99-C99)/B99)</f>
        <v>1.0199610285481644</v>
      </c>
      <c r="G99" s="1">
        <f>ABS((C99-B99)/B98)^2</f>
        <v>0.14794394133872499</v>
      </c>
      <c r="H99" s="1">
        <f>ABS((B99-B98)/B98)^2</f>
        <v>0.38799523512966</v>
      </c>
      <c r="I99" s="1">
        <f>C99-B99</f>
        <v>4.3348343713296984</v>
      </c>
      <c r="J99" s="1">
        <f>ABS(I99-I98)^2</f>
        <v>51.84173430658447</v>
      </c>
    </row>
    <row r="100" spans="1:10">
      <c r="A100" s="6">
        <v>37987</v>
      </c>
      <c r="B100" s="28">
        <v>2.5499999999999998</v>
      </c>
      <c r="C100" s="34">
        <f>$C$2*$B99+(1-$C$2)*$C99</f>
        <v>8.3123337402624866</v>
      </c>
      <c r="D100" s="1">
        <f>ABS(B100-C100)</f>
        <v>5.7623337402624868</v>
      </c>
      <c r="E100" s="1">
        <f>D100^2</f>
        <v>33.204490134167457</v>
      </c>
      <c r="F100" s="4">
        <f>ABS((B100-C100)/B100)</f>
        <v>2.2597387216715634</v>
      </c>
      <c r="G100" s="1">
        <f>ABS((C100-B100)/B99)^2</f>
        <v>1.8383108724798591</v>
      </c>
      <c r="H100" s="1">
        <f>ABS((B100-B99)/B99)^2</f>
        <v>0.16000000000000003</v>
      </c>
      <c r="I100" s="1">
        <f>C100-B100</f>
        <v>5.7623337402624868</v>
      </c>
      <c r="J100" s="1">
        <f>ABS(I100-I99)^2</f>
        <v>2.037754448303509</v>
      </c>
    </row>
    <row r="101" spans="1:10">
      <c r="A101" s="6">
        <v>38018</v>
      </c>
      <c r="B101" s="28">
        <v>2.2000000000000002</v>
      </c>
      <c r="C101" s="34">
        <f>$C$2*$B100+(1-$C$2)*$C100</f>
        <v>7.950096236789026</v>
      </c>
      <c r="D101" s="1">
        <f>ABS(B101-C101)</f>
        <v>5.7500962367890258</v>
      </c>
      <c r="E101" s="1">
        <f>D101^2</f>
        <v>33.063606732335316</v>
      </c>
      <c r="F101" s="4">
        <f>ABS((B101-C101)/B101)</f>
        <v>2.6136801076313754</v>
      </c>
      <c r="G101" s="1">
        <f>ABS((C101-B101)/B100)^2</f>
        <v>5.0847530538001253</v>
      </c>
      <c r="H101" s="1">
        <f>ABS((B101-B100)/B100)^2</f>
        <v>1.883890811226448E-2</v>
      </c>
      <c r="I101" s="1">
        <f>C101-B101</f>
        <v>5.7500962367890258</v>
      </c>
      <c r="J101" s="1">
        <f>ABS(I101-I100)^2</f>
        <v>1.4975649126296945E-4</v>
      </c>
    </row>
    <row r="102" spans="1:10">
      <c r="A102" s="6">
        <v>38047</v>
      </c>
      <c r="B102" s="28">
        <v>2.09</v>
      </c>
      <c r="C102" s="34">
        <f>$C$2*$B101+(1-$C$2)*$C101</f>
        <v>7.5886280193213382</v>
      </c>
      <c r="D102" s="1">
        <f>ABS(B102-C102)</f>
        <v>5.4986280193213384</v>
      </c>
      <c r="E102" s="1">
        <f>D102^2</f>
        <v>30.234910094865704</v>
      </c>
      <c r="F102" s="4">
        <f>ABS((B102-C102)/B102)</f>
        <v>2.630922497282937</v>
      </c>
      <c r="G102" s="1">
        <f>ABS((C102-B102)/B101)^2</f>
        <v>6.2468822510053093</v>
      </c>
      <c r="H102" s="1">
        <f>ABS((B102-B101)/B101)^2</f>
        <v>2.5000000000000144E-3</v>
      </c>
      <c r="I102" s="1">
        <f>C102-B102</f>
        <v>5.4986280193213384</v>
      </c>
      <c r="J102" s="1">
        <f>ABS(I102-I101)^2</f>
        <v>6.3236264396376141E-2</v>
      </c>
    </row>
    <row r="103" spans="1:10">
      <c r="A103" s="6">
        <v>38078</v>
      </c>
      <c r="B103" s="28">
        <v>2.37</v>
      </c>
      <c r="C103" s="34">
        <f>$C$2*$B102+(1-$C$2)*$C102</f>
        <v>7.2429678448106118</v>
      </c>
      <c r="D103" s="1">
        <f>ABS(B103-C103)</f>
        <v>4.8729678448106117</v>
      </c>
      <c r="E103" s="1">
        <f>D103^2</f>
        <v>23.745815616558179</v>
      </c>
      <c r="F103" s="4">
        <f>ABS((B103-C103)/B103)</f>
        <v>2.0561045758694565</v>
      </c>
      <c r="G103" s="1">
        <f>ABS((C103-B103)/B102)^2</f>
        <v>5.4361886441606595</v>
      </c>
      <c r="H103" s="1">
        <f>ABS((B103-B102)/B102)^2</f>
        <v>1.7948307044252682E-2</v>
      </c>
      <c r="I103" s="1">
        <f>C103-B103</f>
        <v>4.8729678448106117</v>
      </c>
      <c r="J103" s="1">
        <f>ABS(I103-I102)^2</f>
        <v>0.39145065396879292</v>
      </c>
    </row>
    <row r="104" spans="1:10">
      <c r="A104" s="6">
        <v>38108</v>
      </c>
      <c r="B104" s="28">
        <v>2.76</v>
      </c>
      <c r="C104" s="34">
        <f>$C$2*$B103+(1-$C$2)*$C103</f>
        <v>6.9366385368989461</v>
      </c>
      <c r="D104" s="1">
        <f>ABS(B104-C104)</f>
        <v>4.1766385368989463</v>
      </c>
      <c r="E104" s="1">
        <f>D104^2</f>
        <v>17.44430946790937</v>
      </c>
      <c r="F104" s="4">
        <f>ABS((B104-C104)/B104)</f>
        <v>1.5132748322097633</v>
      </c>
      <c r="G104" s="1">
        <f>ABS((C104-B104)/B103)^2</f>
        <v>3.105682755240323</v>
      </c>
      <c r="H104" s="1">
        <f>ABS((B104-B103)/B103)^2</f>
        <v>2.7078993751001392E-2</v>
      </c>
      <c r="I104" s="1">
        <f>C104-B104</f>
        <v>4.1766385368989463</v>
      </c>
      <c r="J104" s="1">
        <f>ABS(I104-I103)^2</f>
        <v>0.48487450505673901</v>
      </c>
    </row>
    <row r="105" spans="1:10">
      <c r="A105" s="6">
        <v>38139</v>
      </c>
      <c r="B105" s="28">
        <v>2.75</v>
      </c>
      <c r="C105" s="34">
        <f>$C$2*$B104+(1-$C$2)*$C104</f>
        <v>6.6740825683082745</v>
      </c>
      <c r="D105" s="1">
        <f>ABS(B105-C105)</f>
        <v>3.9240825683082745</v>
      </c>
      <c r="E105" s="1">
        <f>D105^2</f>
        <v>15.398424002900864</v>
      </c>
      <c r="F105" s="4">
        <f>ABS((B105-C105)/B105)</f>
        <v>1.4269391157484634</v>
      </c>
      <c r="G105" s="1">
        <f>ABS((C105-B105)/B104)^2</f>
        <v>2.0214272215528335</v>
      </c>
      <c r="H105" s="1">
        <f>ABS((B105-B104)/B104)^2</f>
        <v>1.3127494223901982E-5</v>
      </c>
      <c r="I105" s="1">
        <f>C105-B105</f>
        <v>3.9240825683082745</v>
      </c>
      <c r="J105" s="1">
        <f>ABS(I105-I104)^2</f>
        <v>6.3784517270772376E-2</v>
      </c>
    </row>
    <row r="106" spans="1:10">
      <c r="A106" s="6">
        <v>38169</v>
      </c>
      <c r="B106" s="28">
        <v>4.5</v>
      </c>
      <c r="C106" s="34">
        <f>$C$2*$B105+(1-$C$2)*$C105</f>
        <v>6.4274030219578462</v>
      </c>
      <c r="D106" s="1">
        <f>ABS(B106-C106)</f>
        <v>1.9274030219578462</v>
      </c>
      <c r="E106" s="1">
        <f>D106^2</f>
        <v>3.7148824090522377</v>
      </c>
      <c r="F106" s="4">
        <f>ABS((B106-C106)/B106)</f>
        <v>0.42831178265729913</v>
      </c>
      <c r="G106" s="1">
        <f>ABS((C106-B106)/B105)^2</f>
        <v>0.49122412020525458</v>
      </c>
      <c r="H106" s="1">
        <f>ABS((B106-B105)/B105)^2</f>
        <v>0.4049586776859504</v>
      </c>
      <c r="I106" s="1">
        <f>C106-B106</f>
        <v>1.9274030219578462</v>
      </c>
      <c r="J106" s="1">
        <f>ABS(I106-I105)^2</f>
        <v>3.9867292108141523</v>
      </c>
    </row>
    <row r="107" spans="1:10">
      <c r="A107" s="6">
        <v>38200</v>
      </c>
      <c r="B107" s="28">
        <v>16.21</v>
      </c>
      <c r="C107" s="34">
        <f>$C$2*$B106+(1-$C$2)*$C106</f>
        <v>6.3062407133635139</v>
      </c>
      <c r="D107" s="1">
        <f>ABS(B107-C107)</f>
        <v>9.9037592866364861</v>
      </c>
      <c r="E107" s="1">
        <f>D107^2</f>
        <v>98.084448007638443</v>
      </c>
      <c r="F107" s="4">
        <f>ABS((B107-C107)/B107)</f>
        <v>0.61096602631933905</v>
      </c>
      <c r="G107" s="1">
        <f>ABS((C107-B107)/B106)^2</f>
        <v>4.8436764448216501</v>
      </c>
      <c r="H107" s="1">
        <f>ABS((B107-B106)/B106)^2</f>
        <v>6.7715604938271605</v>
      </c>
      <c r="I107" s="1">
        <f>C107-B107</f>
        <v>-9.9037592866364861</v>
      </c>
      <c r="J107" s="1">
        <f>ABS(I107-I106)^2</f>
        <v>139.97640157230319</v>
      </c>
    </row>
    <row r="108" spans="1:10">
      <c r="A108" s="6">
        <v>38231</v>
      </c>
      <c r="B108" s="28">
        <v>30.38</v>
      </c>
      <c r="C108" s="34">
        <f>$C$2*$B107+(1-$C$2)*$C107</f>
        <v>6.9288205917080603</v>
      </c>
      <c r="D108" s="1">
        <f>ABS(B108-C108)</f>
        <v>23.451179408291939</v>
      </c>
      <c r="E108" s="1">
        <f>D108^2</f>
        <v>549.9578156398959</v>
      </c>
      <c r="F108" s="4">
        <f>ABS((B108-C108)/B108)</f>
        <v>0.77192822278775308</v>
      </c>
      <c r="G108" s="1">
        <f>ABS((C108-B108)/B107)^2</f>
        <v>2.09297166408918</v>
      </c>
      <c r="H108" s="1">
        <f>ABS((B108-B107)/B107)^2</f>
        <v>0.76414129631863681</v>
      </c>
      <c r="I108" s="1">
        <f>C108-B108</f>
        <v>-23.451179408291939</v>
      </c>
      <c r="J108" s="1">
        <f>ABS(I108-I107)^2</f>
        <v>183.53259195263504</v>
      </c>
    </row>
    <row r="109" spans="1:10">
      <c r="A109" s="6">
        <v>38261</v>
      </c>
      <c r="B109" s="28">
        <v>32.89</v>
      </c>
      <c r="C109" s="34">
        <f>$C$2*$B108+(1-$C$2)*$C108</f>
        <v>8.4030317473397584</v>
      </c>
      <c r="D109" s="1">
        <f>ABS(B109-C109)</f>
        <v>24.48696825266024</v>
      </c>
      <c r="E109" s="1">
        <f>D109^2</f>
        <v>599.61161420679048</v>
      </c>
      <c r="F109" s="4">
        <f>ABS((B109-C109)/B109)</f>
        <v>0.74451104447127514</v>
      </c>
      <c r="G109" s="1">
        <f>ABS((C109-B109)/B108)^2</f>
        <v>0.64967252004215048</v>
      </c>
      <c r="H109" s="1">
        <f>ABS((B109-B108)/B108)^2</f>
        <v>6.8260883320815525E-3</v>
      </c>
      <c r="I109" s="1">
        <f>C109-B109</f>
        <v>-24.48696825266024</v>
      </c>
      <c r="J109" s="1">
        <f>ABS(I109-I108)^2</f>
        <v>1.0728585301178217</v>
      </c>
    </row>
    <row r="110" spans="1:10">
      <c r="A110" s="6">
        <v>38292</v>
      </c>
      <c r="B110" s="28">
        <v>45.71</v>
      </c>
      <c r="C110" s="34">
        <f>$C$2*$B109+(1-$C$2)*$C109</f>
        <v>9.942355682276137</v>
      </c>
      <c r="D110" s="1">
        <f>ABS(B110-C110)</f>
        <v>35.767644317723864</v>
      </c>
      <c r="E110" s="1">
        <f>D110^2</f>
        <v>1279.3243800392042</v>
      </c>
      <c r="F110" s="4">
        <f>ABS((B110-C110)/B110)</f>
        <v>0.78249057794189159</v>
      </c>
      <c r="G110" s="1">
        <f>ABS((C110-B110)/B109)^2</f>
        <v>1.1826409951403876</v>
      </c>
      <c r="H110" s="1">
        <f>ABS((B110-B109)/B109)^2</f>
        <v>0.15193166715368522</v>
      </c>
      <c r="I110" s="1">
        <f>C110-B110</f>
        <v>-35.767644317723864</v>
      </c>
      <c r="J110" s="1">
        <f>ABS(I110-I109)^2</f>
        <v>127.25365248489932</v>
      </c>
    </row>
    <row r="111" spans="1:10">
      <c r="A111" s="6">
        <v>38322</v>
      </c>
      <c r="B111" s="28">
        <v>15.32</v>
      </c>
      <c r="C111" s="34">
        <f>$C$2*$B110+(1-$C$2)*$C110</f>
        <v>12.190816595300031</v>
      </c>
      <c r="D111" s="1">
        <f>ABS(B111-C111)</f>
        <v>3.1291834046999689</v>
      </c>
      <c r="E111" s="1">
        <f>D111^2</f>
        <v>9.7917887802496892</v>
      </c>
      <c r="F111" s="4">
        <f>ABS((B111-C111)/B111)</f>
        <v>0.2042547914295019</v>
      </c>
      <c r="G111" s="1">
        <f>ABS((C111-B111)/B110)^2</f>
        <v>4.6864025873452099E-3</v>
      </c>
      <c r="H111" s="1">
        <f>ABS((B111-B110)/B110)^2</f>
        <v>0.44201698465126971</v>
      </c>
      <c r="I111" s="1">
        <f>C111-B111</f>
        <v>-3.1291834046999689</v>
      </c>
      <c r="J111" s="1">
        <f>ABS(I111-I110)^2</f>
        <v>1065.2691307709883</v>
      </c>
    </row>
    <row r="112" spans="1:10">
      <c r="A112" s="6">
        <v>38353</v>
      </c>
      <c r="B112" s="28">
        <v>4.76</v>
      </c>
      <c r="C112" s="34">
        <f>$C$2*$B111+(1-$C$2)*$C111</f>
        <v>12.387526406901028</v>
      </c>
      <c r="D112" s="1">
        <f>ABS(B112-C112)</f>
        <v>7.627526406901028</v>
      </c>
      <c r="E112" s="1">
        <f>D112^2</f>
        <v>58.179159087972508</v>
      </c>
      <c r="F112" s="4">
        <f>ABS((B112-C112)/B112)</f>
        <v>1.6024215140548379</v>
      </c>
      <c r="G112" s="1">
        <f>ABS((C112-B112)/B111)^2</f>
        <v>0.24788480683611461</v>
      </c>
      <c r="H112" s="1">
        <f>ABS((B112-B111)/B111)^2</f>
        <v>0.47512765101677701</v>
      </c>
      <c r="I112" s="1">
        <f>C112-B112</f>
        <v>7.627526406901028</v>
      </c>
      <c r="J112" s="1">
        <f>ABS(I112-I111)^2</f>
        <v>115.70680597099316</v>
      </c>
    </row>
    <row r="113" spans="1:10">
      <c r="A113" s="6">
        <v>38384</v>
      </c>
      <c r="B113" s="28">
        <v>2.71</v>
      </c>
      <c r="C113" s="34">
        <f>$C$2*$B112+(1-$C$2)*$C112</f>
        <v>11.908037323509641</v>
      </c>
      <c r="D113" s="1">
        <f>ABS(B113-C113)</f>
        <v>9.1980373235096415</v>
      </c>
      <c r="E113" s="1">
        <f>D113^2</f>
        <v>84.603890604676408</v>
      </c>
      <c r="F113" s="4">
        <f>ABS((B113-C113)/B113)</f>
        <v>3.3941097134721927</v>
      </c>
      <c r="G113" s="1">
        <f>ABS((C113-B113)/B112)^2</f>
        <v>3.7340181927775409</v>
      </c>
      <c r="H113" s="1">
        <f>ABS((B113-B112)/B112)^2</f>
        <v>0.18547860320598825</v>
      </c>
      <c r="I113" s="1">
        <f>C113-B113</f>
        <v>9.1980373235096415</v>
      </c>
      <c r="J113" s="1">
        <f>ABS(I113-I112)^2</f>
        <v>2.4665045391868272</v>
      </c>
    </row>
    <row r="114" spans="1:10">
      <c r="A114" s="6">
        <v>38412</v>
      </c>
      <c r="B114" s="28">
        <v>2.37</v>
      </c>
      <c r="C114" s="34">
        <f>$C$2*$B113+(1-$C$2)*$C113</f>
        <v>11.329821234836501</v>
      </c>
      <c r="D114" s="1">
        <f>ABS(B114-C114)</f>
        <v>8.9598212348365003</v>
      </c>
      <c r="E114" s="1">
        <f>D114^2</f>
        <v>80.278396560227065</v>
      </c>
      <c r="F114" s="4">
        <f>ABS((B114-C114)/B114)</f>
        <v>3.7805152889605487</v>
      </c>
      <c r="G114" s="1">
        <f>ABS((C114-B114)/B113)^2</f>
        <v>10.931005373051439</v>
      </c>
      <c r="H114" s="1">
        <f>ABS((B114-B113)/B113)^2</f>
        <v>1.5740526408954111E-2</v>
      </c>
      <c r="I114" s="1">
        <f>C114-B114</f>
        <v>8.9598212348365003</v>
      </c>
      <c r="J114" s="1">
        <f>ABS(I114-I113)^2</f>
        <v>5.6746904902729899E-2</v>
      </c>
    </row>
    <row r="115" spans="1:10">
      <c r="A115" s="6">
        <v>38443</v>
      </c>
      <c r="B115" s="28">
        <v>2.15</v>
      </c>
      <c r="C115" s="34">
        <f>$C$2*$B114+(1-$C$2)*$C114</f>
        <v>10.766580120737506</v>
      </c>
      <c r="D115" s="1">
        <f>ABS(B115-C115)</f>
        <v>8.6165801207375061</v>
      </c>
      <c r="E115" s="1">
        <f>D115^2</f>
        <v>74.245452977088775</v>
      </c>
      <c r="F115" s="4">
        <f>ABS((B115-C115)/B115)</f>
        <v>4.0077116840639562</v>
      </c>
      <c r="G115" s="1">
        <f>ABS((C115-B115)/B114)^2</f>
        <v>13.218225885646667</v>
      </c>
      <c r="H115" s="1">
        <f>ABS((B115-B114)/B114)^2</f>
        <v>8.6168527123502425E-3</v>
      </c>
      <c r="I115" s="1">
        <f>C115-B115</f>
        <v>8.6165801207375061</v>
      </c>
      <c r="J115" s="1">
        <f>ABS(I115-I114)^2</f>
        <v>0.11781446240791872</v>
      </c>
    </row>
    <row r="116" spans="1:10">
      <c r="A116" s="6">
        <v>38473</v>
      </c>
      <c r="B116" s="28">
        <v>3.81</v>
      </c>
      <c r="C116" s="34">
        <f>$C$2*$B115+(1-$C$2)*$C115</f>
        <v>10.224916167883428</v>
      </c>
      <c r="D116" s="1">
        <f>ABS(B116-C116)</f>
        <v>6.4149161678834279</v>
      </c>
      <c r="E116" s="1">
        <f>D116^2</f>
        <v>41.151149440972205</v>
      </c>
      <c r="F116" s="4">
        <f>ABS((B116-C116)/B116)</f>
        <v>1.6837050309405321</v>
      </c>
      <c r="G116" s="1">
        <f>ABS((C116-B116)/B115)^2</f>
        <v>8.9023579104320625</v>
      </c>
      <c r="H116" s="1">
        <f>ABS((B116-B115)/B115)^2</f>
        <v>0.5961276365603031</v>
      </c>
      <c r="I116" s="1">
        <f>C116-B116</f>
        <v>6.4149161678834279</v>
      </c>
      <c r="J116" s="1">
        <f>ABS(I116-I115)^2</f>
        <v>4.8473241612970446</v>
      </c>
    </row>
    <row r="117" spans="1:10">
      <c r="A117" s="6">
        <v>38504</v>
      </c>
      <c r="B117" s="28">
        <v>8.36</v>
      </c>
      <c r="C117" s="34">
        <f>$C$2*$B116+(1-$C$2)*$C116</f>
        <v>9.8216553845988113</v>
      </c>
      <c r="D117" s="1">
        <f>ABS(B117-C117)</f>
        <v>1.4616553845988118</v>
      </c>
      <c r="E117" s="1">
        <f>D117^2</f>
        <v>2.1364364633267003</v>
      </c>
      <c r="F117" s="4">
        <f>ABS((B117-C117)/B117)</f>
        <v>0.17483916083717846</v>
      </c>
      <c r="G117" s="1">
        <f>ABS((C117-B117)/B116)^2</f>
        <v>0.14717702849434081</v>
      </c>
      <c r="H117" s="1">
        <f>ABS((B117-B116)/B116)^2</f>
        <v>1.4261750745723709</v>
      </c>
      <c r="I117" s="1">
        <f>C117-B117</f>
        <v>1.4616553845988118</v>
      </c>
      <c r="J117" s="1">
        <f>ABS(I117-I116)^2</f>
        <v>24.534792387225327</v>
      </c>
    </row>
    <row r="118" spans="1:10">
      <c r="A118" s="6">
        <v>38534</v>
      </c>
      <c r="B118" s="28">
        <v>17.64</v>
      </c>
      <c r="C118" s="34">
        <f>$C$2*$B117+(1-$C$2)*$C117</f>
        <v>9.7297713630684122</v>
      </c>
      <c r="D118" s="1">
        <f>ABS(B118-C118)</f>
        <v>7.9102286369315884</v>
      </c>
      <c r="E118" s="1">
        <f>D118^2</f>
        <v>62.571717088532573</v>
      </c>
      <c r="F118" s="4">
        <f>ABS((B118-C118)/B118)</f>
        <v>0.44842565968999931</v>
      </c>
      <c r="G118" s="1">
        <f>ABS((C118-B118)/B117)^2</f>
        <v>0.89529367872376697</v>
      </c>
      <c r="H118" s="1">
        <f>ABS((B118-B117)/B117)^2</f>
        <v>1.2322062223850192</v>
      </c>
      <c r="I118" s="1">
        <f>C118-B118</f>
        <v>-7.9102286369315884</v>
      </c>
      <c r="J118" s="1">
        <f>ABS(I118-I117)^2</f>
        <v>87.832210113016828</v>
      </c>
    </row>
    <row r="119" spans="1:10">
      <c r="A119" s="6">
        <v>38565</v>
      </c>
      <c r="B119" s="28">
        <v>21.95</v>
      </c>
      <c r="C119" s="34">
        <f>$C$2*$B118+(1-$C$2)*$C118</f>
        <v>10.22703195270164</v>
      </c>
      <c r="D119" s="1">
        <f>ABS(B119-C119)</f>
        <v>11.722968047298359</v>
      </c>
      <c r="E119" s="1">
        <f>D119^2</f>
        <v>137.42797983797828</v>
      </c>
      <c r="F119" s="4">
        <f>ABS((B119-C119)/B119)</f>
        <v>0.53407599304320541</v>
      </c>
      <c r="G119" s="1">
        <f>ABS((C119-B119)/B118)^2</f>
        <v>0.44164976218106872</v>
      </c>
      <c r="H119" s="1">
        <f>ABS((B119-B118)/B118)^2</f>
        <v>5.9697669695240117E-2</v>
      </c>
      <c r="I119" s="1">
        <f>C119-B119</f>
        <v>-11.722968047298359</v>
      </c>
      <c r="J119" s="1">
        <f>ABS(I119-I118)^2</f>
        <v>14.536981811363948</v>
      </c>
    </row>
    <row r="120" spans="1:10">
      <c r="A120" s="6">
        <v>38596</v>
      </c>
      <c r="B120" s="28">
        <v>16.86</v>
      </c>
      <c r="C120" s="34">
        <f>$C$2*$B119+(1-$C$2)*$C119</f>
        <v>10.963972725340586</v>
      </c>
      <c r="D120" s="1">
        <f>ABS(B120-C120)</f>
        <v>5.8960272746594136</v>
      </c>
      <c r="E120" s="1">
        <f>D120^2</f>
        <v>34.763137623527712</v>
      </c>
      <c r="F120" s="4">
        <f>ABS((B120-C120)/B120)</f>
        <v>0.34970505780898065</v>
      </c>
      <c r="G120" s="1">
        <f>ABS((C120-B120)/B119)^2</f>
        <v>7.2152256626994898E-2</v>
      </c>
      <c r="H120" s="1">
        <f>ABS((B120-B119)/B119)^2</f>
        <v>5.3773278469912471E-2</v>
      </c>
      <c r="I120" s="1">
        <f>C120-B120</f>
        <v>-5.8960272746594136</v>
      </c>
      <c r="J120" s="1">
        <f>ABS(I120-I119)^2</f>
        <v>33.953238767842151</v>
      </c>
    </row>
    <row r="121" spans="1:10">
      <c r="A121" s="6">
        <v>38626</v>
      </c>
      <c r="B121" s="28">
        <v>11.87</v>
      </c>
      <c r="C121" s="34">
        <f>$C$2*$B120+(1-$C$2)*$C120</f>
        <v>11.33461460355411</v>
      </c>
      <c r="D121" s="1">
        <f>ABS(B121-C121)</f>
        <v>0.53538539644588923</v>
      </c>
      <c r="E121" s="1">
        <f>D121^2</f>
        <v>0.28663752272752197</v>
      </c>
      <c r="F121" s="4">
        <f>ABS((B121-C121)/B121)</f>
        <v>4.5104077206898845E-2</v>
      </c>
      <c r="G121" s="1">
        <f>ABS((C121-B121)/B120)^2</f>
        <v>1.0083653207403447E-3</v>
      </c>
      <c r="H121" s="1">
        <f>ABS((B121-B120)/B120)^2</f>
        <v>8.7596337995269141E-2</v>
      </c>
      <c r="I121" s="1">
        <f>C121-B121</f>
        <v>-0.53538539644588923</v>
      </c>
      <c r="J121" s="1">
        <f>ABS(I121-I120)^2</f>
        <v>28.736481346456621</v>
      </c>
    </row>
    <row r="122" spans="1:10">
      <c r="A122" s="6">
        <v>38657</v>
      </c>
      <c r="B122" s="28">
        <v>9.98</v>
      </c>
      <c r="C122" s="34">
        <f>$C$2*$B121+(1-$C$2)*$C121</f>
        <v>11.368270528071227</v>
      </c>
      <c r="D122" s="1">
        <f>ABS(B122-C122)</f>
        <v>1.3882705280712262</v>
      </c>
      <c r="E122" s="1">
        <f>D122^2</f>
        <v>1.9272950591111613</v>
      </c>
      <c r="F122" s="4">
        <f>ABS((B122-C122)/B122)</f>
        <v>0.1391052633337902</v>
      </c>
      <c r="G122" s="1">
        <f>ABS((C122-B122)/B121)^2</f>
        <v>1.3678761272328643E-2</v>
      </c>
      <c r="H122" s="1">
        <f>ABS((B122-B121)/B121)^2</f>
        <v>2.5352580503900341E-2</v>
      </c>
      <c r="I122" s="1">
        <f>C122-B122</f>
        <v>1.3882705280712262</v>
      </c>
      <c r="J122" s="1">
        <f>ABS(I122-I121)^2</f>
        <v>3.7004521159297981</v>
      </c>
    </row>
    <row r="123" spans="1:10">
      <c r="A123" s="6">
        <v>38687</v>
      </c>
      <c r="B123" s="28">
        <v>6.41</v>
      </c>
      <c r="C123" s="34">
        <f>$C$2*$B122+(1-$C$2)*$C122</f>
        <v>11.28099969772682</v>
      </c>
      <c r="D123" s="1">
        <f>ABS(B123-C123)</f>
        <v>4.8709996977268197</v>
      </c>
      <c r="E123" s="1">
        <f>D123^2</f>
        <v>23.726638055254771</v>
      </c>
      <c r="F123" s="4">
        <f>ABS((B123-C123)/B123)</f>
        <v>0.75990634909934784</v>
      </c>
      <c r="G123" s="1">
        <f>ABS((C123-B123)/B122)^2</f>
        <v>0.23821830088287566</v>
      </c>
      <c r="H123" s="1">
        <f>ABS((B123-B122)/B122)^2</f>
        <v>0.12796032947658847</v>
      </c>
      <c r="I123" s="1">
        <f>C123-B123</f>
        <v>4.8709996977268197</v>
      </c>
      <c r="J123" s="1">
        <f>ABS(I123-I122)^2</f>
        <v>12.129402469169941</v>
      </c>
    </row>
    <row r="124" spans="1:10">
      <c r="A124" s="6">
        <v>38718</v>
      </c>
      <c r="B124" s="28">
        <v>3.09</v>
      </c>
      <c r="C124" s="34">
        <f>$C$2*$B123+(1-$C$2)*$C123</f>
        <v>10.974794113417126</v>
      </c>
      <c r="D124" s="1">
        <f>ABS(B124-C124)</f>
        <v>7.8847941134171258</v>
      </c>
      <c r="E124" s="1">
        <f>D124^2</f>
        <v>62.169978210977355</v>
      </c>
      <c r="F124" s="4">
        <f>ABS((B124-C124)/B124)</f>
        <v>2.5517133053129859</v>
      </c>
      <c r="G124" s="1">
        <f>ABS((C124-B124)/B123)^2</f>
        <v>1.5130896344921607</v>
      </c>
      <c r="H124" s="1">
        <f>ABS((B124-B123)/B123)^2</f>
        <v>0.26826258697773814</v>
      </c>
      <c r="I124" s="1">
        <f>C124-B124</f>
        <v>7.8847941134171258</v>
      </c>
      <c r="J124" s="1">
        <f>ABS(I124-I123)^2</f>
        <v>9.0829567800460733</v>
      </c>
    </row>
    <row r="125" spans="1:10">
      <c r="A125" s="6">
        <v>38749</v>
      </c>
      <c r="B125" s="28">
        <v>2.1800000000000002</v>
      </c>
      <c r="C125" s="34">
        <f>$C$2*$B124+(1-$C$2)*$C124</f>
        <v>10.479132413871699</v>
      </c>
      <c r="D125" s="1">
        <f>ABS(B125-C125)</f>
        <v>8.2991324138716998</v>
      </c>
      <c r="E125" s="1">
        <f>D125^2</f>
        <v>68.875598822975903</v>
      </c>
      <c r="F125" s="4">
        <f>ABS((B125-C125)/B125)</f>
        <v>3.8069414742530729</v>
      </c>
      <c r="G125" s="1">
        <f>ABS((C125-B125)/B124)^2</f>
        <v>7.2135397432971917</v>
      </c>
      <c r="H125" s="1">
        <f>ABS((B125-B124)/B124)^2</f>
        <v>8.6729296928184638E-2</v>
      </c>
      <c r="I125" s="1">
        <f>C125-B125</f>
        <v>8.2991324138716998</v>
      </c>
      <c r="J125" s="1">
        <f>ABS(I125-I124)^2</f>
        <v>0.17167622722358483</v>
      </c>
    </row>
    <row r="126" spans="1:10">
      <c r="A126" s="6">
        <v>38777</v>
      </c>
      <c r="B126" s="28">
        <v>2.2799999999999998</v>
      </c>
      <c r="C126" s="34">
        <f>$C$2*$B125+(1-$C$2)*$C125</f>
        <v>9.9574241716726597</v>
      </c>
      <c r="D126" s="1">
        <f>ABS(B126-C126)</f>
        <v>7.6774241716726603</v>
      </c>
      <c r="E126" s="1">
        <f>D126^2</f>
        <v>58.942841911783631</v>
      </c>
      <c r="F126" s="4">
        <f>ABS((B126-C126)/B126)</f>
        <v>3.3672913033652021</v>
      </c>
      <c r="G126" s="1">
        <f>ABS((C126-B126)/B125)^2</f>
        <v>12.402752695855488</v>
      </c>
      <c r="H126" s="1">
        <f>ABS((B126-B125)/B125)^2</f>
        <v>2.1041999831663853E-3</v>
      </c>
      <c r="I126" s="1">
        <f>C126-B126</f>
        <v>7.6774241716726603</v>
      </c>
      <c r="J126" s="1">
        <f>ABS(I126-I125)^2</f>
        <v>0.38652113841821945</v>
      </c>
    </row>
    <row r="127" spans="1:10">
      <c r="A127" s="6">
        <v>38808</v>
      </c>
      <c r="B127" s="28">
        <v>2.82</v>
      </c>
      <c r="C127" s="34">
        <f>$C$2*$B126+(1-$C$2)*$C126</f>
        <v>9.4747983658083115</v>
      </c>
      <c r="D127" s="1">
        <f>ABS(B127-C127)</f>
        <v>6.6547983658083112</v>
      </c>
      <c r="E127" s="1">
        <f>D127^2</f>
        <v>44.286341289564966</v>
      </c>
      <c r="F127" s="4">
        <f>ABS((B127-C127)/B127)</f>
        <v>2.3598575765277698</v>
      </c>
      <c r="G127" s="1">
        <f>ABS((C127-B127)/B126)^2</f>
        <v>8.5192253942684228</v>
      </c>
      <c r="H127" s="1">
        <f>ABS((B127-B126)/B126)^2</f>
        <v>5.6094182825484784E-2</v>
      </c>
      <c r="I127" s="1">
        <f>C127-B127</f>
        <v>6.6547983658083112</v>
      </c>
      <c r="J127" s="1">
        <f>ABS(I127-I126)^2</f>
        <v>1.0457635388197095</v>
      </c>
    </row>
    <row r="128" spans="1:10">
      <c r="A128" s="6">
        <v>38838</v>
      </c>
      <c r="B128" s="28">
        <v>5.52</v>
      </c>
      <c r="C128" s="34">
        <f>$C$2*$B127+(1-$C$2)*$C127</f>
        <v>9.0564578713474937</v>
      </c>
      <c r="D128" s="1">
        <f>ABS(B128-C128)</f>
        <v>3.5364578713474941</v>
      </c>
      <c r="E128" s="1">
        <f>D128^2</f>
        <v>12.50653427581565</v>
      </c>
      <c r="F128" s="4">
        <f>ABS((B128-C128)/B128)</f>
        <v>0.64066265785280696</v>
      </c>
      <c r="G128" s="1">
        <f>ABS((C128-B128)/B127)^2</f>
        <v>1.5726741959428163</v>
      </c>
      <c r="H128" s="1">
        <f>ABS((B128-B127)/B127)^2</f>
        <v>0.91670439112720681</v>
      </c>
      <c r="I128" s="1">
        <f>C128-B128</f>
        <v>3.5364578713474941</v>
      </c>
      <c r="J128" s="1">
        <f>ABS(I128-I127)^2</f>
        <v>9.7240474393941323</v>
      </c>
    </row>
    <row r="129" spans="1:10">
      <c r="A129" s="6">
        <v>38869</v>
      </c>
      <c r="B129" s="28">
        <v>6.5</v>
      </c>
      <c r="C129" s="34">
        <f>$C$2*$B128+(1-$C$2)*$C128</f>
        <v>8.8341455707764354</v>
      </c>
      <c r="D129" s="1">
        <f>ABS(B129-C129)</f>
        <v>2.3341455707764354</v>
      </c>
      <c r="E129" s="1">
        <f>D129^2</f>
        <v>5.4482355455752511</v>
      </c>
      <c r="F129" s="4">
        <f>ABS((B129-C129)/B129)</f>
        <v>0.35909931858099003</v>
      </c>
      <c r="G129" s="1">
        <f>ABS((C129-B129)/B128)^2</f>
        <v>0.17880420163749908</v>
      </c>
      <c r="H129" s="1">
        <f>ABS((B129-B128)/B128)^2</f>
        <v>3.1519113631590039E-2</v>
      </c>
      <c r="I129" s="1">
        <f>C129-B129</f>
        <v>2.3341455707764354</v>
      </c>
      <c r="J129" s="1">
        <f>ABS(I129-I128)^2</f>
        <v>1.4455548681044719</v>
      </c>
    </row>
    <row r="130" spans="1:10">
      <c r="A130" s="6">
        <v>38899</v>
      </c>
      <c r="B130" s="28">
        <v>11.38</v>
      </c>
      <c r="C130" s="34">
        <f>$C$2*$B129+(1-$C$2)*$C129</f>
        <v>8.6874142111549126</v>
      </c>
      <c r="D130" s="1">
        <f>ABS(B130-C130)</f>
        <v>2.6925857888450881</v>
      </c>
      <c r="E130" s="1">
        <f>D130^2</f>
        <v>7.2500182302905252</v>
      </c>
      <c r="F130" s="4">
        <f>ABS((B130-C130)/B130)</f>
        <v>0.23660683557513953</v>
      </c>
      <c r="G130" s="1">
        <f>ABS((C130-B130)/B129)^2</f>
        <v>0.17159806462226096</v>
      </c>
      <c r="H130" s="1">
        <f>ABS((B130-B129)/B129)^2</f>
        <v>0.56365443786982261</v>
      </c>
      <c r="I130" s="1">
        <f>C130-B130</f>
        <v>-2.6925857888450881</v>
      </c>
      <c r="J130" s="1">
        <f>ABS(I130-I129)^2</f>
        <v>25.268028161802452</v>
      </c>
    </row>
    <row r="131" spans="1:10">
      <c r="A131" s="6">
        <v>38930</v>
      </c>
      <c r="B131" s="28">
        <v>28.87</v>
      </c>
      <c r="C131" s="34">
        <f>$C$2*$B130+(1-$C$2)*$C130</f>
        <v>8.8566781930767444</v>
      </c>
      <c r="D131" s="1">
        <f>ABS(B131-C131)</f>
        <v>20.013321806923258</v>
      </c>
      <c r="E131" s="1">
        <f>D131^2</f>
        <v>400.53304974747005</v>
      </c>
      <c r="F131" s="4">
        <f>ABS((B131-C131)/B131)</f>
        <v>0.69322209237697463</v>
      </c>
      <c r="G131" s="1">
        <f>ABS((C131-B131)/B130)^2</f>
        <v>3.0928142190340249</v>
      </c>
      <c r="H131" s="1">
        <f>ABS((B131-B130)/B130)^2</f>
        <v>2.3620826782719355</v>
      </c>
      <c r="I131" s="1">
        <f>C131-B131</f>
        <v>-20.013321806923258</v>
      </c>
      <c r="J131" s="1">
        <f>ABS(I131-I130)^2</f>
        <v>300.00789620795047</v>
      </c>
    </row>
    <row r="132" spans="1:10">
      <c r="A132" s="6">
        <v>38961</v>
      </c>
      <c r="B132" s="28">
        <v>35.76</v>
      </c>
      <c r="C132" s="34">
        <f>$C$2*$B131+(1-$C$2)*$C131</f>
        <v>10.114775355498406</v>
      </c>
      <c r="D132" s="1">
        <f>ABS(B132-C132)</f>
        <v>25.645224644501592</v>
      </c>
      <c r="E132" s="1">
        <f>D132^2</f>
        <v>657.67754706695177</v>
      </c>
      <c r="F132" s="4">
        <f>ABS((B132-C132)/B132)</f>
        <v>0.71714834017062623</v>
      </c>
      <c r="G132" s="1">
        <f>ABS((C132-B132)/B131)^2</f>
        <v>0.78907711427509475</v>
      </c>
      <c r="H132" s="1">
        <f>ABS((B132-B131)/B131)^2</f>
        <v>5.695670749843211E-2</v>
      </c>
      <c r="I132" s="1">
        <f>C132-B132</f>
        <v>-25.645224644501592</v>
      </c>
      <c r="J132" s="1">
        <f>ABS(I132-I131)^2</f>
        <v>31.71832957192289</v>
      </c>
    </row>
    <row r="133" spans="1:10">
      <c r="A133" s="6">
        <v>38991</v>
      </c>
      <c r="B133" s="28">
        <v>44.6</v>
      </c>
      <c r="C133" s="34">
        <f>$C$2*$B132+(1-$C$2)*$C132</f>
        <v>11.726910745424144</v>
      </c>
      <c r="D133" s="1">
        <f>ABS(B133-C133)</f>
        <v>32.873089254575859</v>
      </c>
      <c r="E133" s="1">
        <f>D133^2</f>
        <v>1080.6399971393109</v>
      </c>
      <c r="F133" s="4">
        <f>ABS((B133-C133)/B133)</f>
        <v>0.73706478149273225</v>
      </c>
      <c r="G133" s="1">
        <f>ABS((C133-B133)/B132)^2</f>
        <v>0.84505702722608766</v>
      </c>
      <c r="H133" s="1">
        <f>ABS((B133-B132)/B132)^2</f>
        <v>6.1109609677241813E-2</v>
      </c>
      <c r="I133" s="1">
        <f>C133-B133</f>
        <v>-32.873089254575859</v>
      </c>
      <c r="J133" s="1">
        <f>ABS(I133-I132)^2</f>
        <v>52.242026821564032</v>
      </c>
    </row>
    <row r="134" spans="1:10">
      <c r="A134" s="6">
        <v>39022</v>
      </c>
      <c r="B134" s="28">
        <v>26.58</v>
      </c>
      <c r="C134" s="34">
        <f>$C$2*$B133+(1-$C$2)*$C133</f>
        <v>13.793411284925236</v>
      </c>
      <c r="D134" s="1">
        <f>ABS(B134-C134)</f>
        <v>12.786588715074762</v>
      </c>
      <c r="E134" s="1">
        <f>D134^2</f>
        <v>163.49685096847725</v>
      </c>
      <c r="F134" s="4">
        <f>ABS((B134-C134)/B134)</f>
        <v>0.48106052351673301</v>
      </c>
      <c r="G134" s="1">
        <f>ABS((C134-B134)/B133)^2</f>
        <v>8.2193916511732218E-2</v>
      </c>
      <c r="H134" s="1">
        <f>ABS((B134-B133)/B133)^2</f>
        <v>0.16324498783406063</v>
      </c>
      <c r="I134" s="1">
        <f>C134-B134</f>
        <v>-12.786588715074762</v>
      </c>
      <c r="J134" s="1">
        <f>ABS(I134-I133)^2</f>
        <v>403.46750392337782</v>
      </c>
    </row>
    <row r="135" spans="1:10">
      <c r="A135" s="6">
        <v>39052</v>
      </c>
      <c r="B135" s="28">
        <v>5.78</v>
      </c>
      <c r="C135" s="34">
        <f>$C$2*$B134+(1-$C$2)*$C134</f>
        <v>14.597214428385582</v>
      </c>
      <c r="D135" s="1">
        <f>ABS(B135-C135)</f>
        <v>8.8172144283855829</v>
      </c>
      <c r="E135" s="1">
        <f>D135^2</f>
        <v>77.7432702761309</v>
      </c>
      <c r="F135" s="4">
        <f>ABS((B135-C135)/B135)</f>
        <v>1.5254696242881631</v>
      </c>
      <c r="G135" s="1">
        <f>ABS((C135-B135)/B134)^2</f>
        <v>0.11004057526143221</v>
      </c>
      <c r="H135" s="1">
        <f>ABS((B135-B134)/B134)^2</f>
        <v>0.61237396255663845</v>
      </c>
      <c r="I135" s="1">
        <f>C135-B135</f>
        <v>8.8172144283855829</v>
      </c>
      <c r="J135" s="1">
        <f>ABS(I135-I134)^2</f>
        <v>466.72431026138719</v>
      </c>
    </row>
    <row r="136" spans="1:10">
      <c r="A136" s="6">
        <v>39083</v>
      </c>
      <c r="B136" s="28">
        <v>2.92</v>
      </c>
      <c r="C136" s="34">
        <f>$C$2*$B135+(1-$C$2)*$C135</f>
        <v>14.042938003920263</v>
      </c>
      <c r="D136" s="1">
        <f>ABS(B136-C136)</f>
        <v>11.122938003920263</v>
      </c>
      <c r="E136" s="1">
        <f>D136^2</f>
        <v>123.71974983905368</v>
      </c>
      <c r="F136" s="4">
        <f>ABS((B136-C136)/B136)</f>
        <v>3.8092253438083095</v>
      </c>
      <c r="G136" s="1">
        <f>ABS((C136-B136)/B135)^2</f>
        <v>3.7032527699337194</v>
      </c>
      <c r="H136" s="1">
        <f>ABS((B136-B135)/B135)^2</f>
        <v>0.24483662791393784</v>
      </c>
      <c r="I136" s="1">
        <f>C136-B136</f>
        <v>11.122938003920263</v>
      </c>
      <c r="J136" s="1">
        <f>ABS(I136-I135)^2</f>
        <v>5.3163612067764285</v>
      </c>
    </row>
    <row r="137" spans="1:10">
      <c r="A137" s="6">
        <v>39114</v>
      </c>
      <c r="B137" s="28">
        <v>2.34</v>
      </c>
      <c r="C137" s="34">
        <f>$C$2*$B136+(1-$C$2)*$C136</f>
        <v>13.343716911313674</v>
      </c>
      <c r="D137" s="1">
        <f>ABS(B137-C137)</f>
        <v>11.003716911313674</v>
      </c>
      <c r="E137" s="1">
        <f>D137^2</f>
        <v>121.08178586433054</v>
      </c>
      <c r="F137" s="4">
        <f>ABS((B137-C137)/B137)</f>
        <v>4.7024431244930236</v>
      </c>
      <c r="G137" s="1">
        <f>ABS((C137-B137)/B136)^2</f>
        <v>14.200809939051714</v>
      </c>
      <c r="H137" s="1">
        <f>ABS((B137-B136)/B136)^2</f>
        <v>3.9453931319196854E-2</v>
      </c>
      <c r="I137" s="1">
        <f>C137-B137</f>
        <v>11.003716911313674</v>
      </c>
      <c r="J137" s="1">
        <f>ABS(I137-I136)^2</f>
        <v>1.4213668922308785E-2</v>
      </c>
    </row>
    <row r="138" spans="1:10">
      <c r="A138" s="6">
        <v>39142</v>
      </c>
      <c r="B138" s="28">
        <v>3.87</v>
      </c>
      <c r="C138" s="34">
        <f>$C$2*$B137+(1-$C$2)*$C137</f>
        <v>12.651990412545938</v>
      </c>
      <c r="D138" s="1">
        <f>ABS(B138-C138)</f>
        <v>8.7819904125459374</v>
      </c>
      <c r="E138" s="1">
        <f>D138^2</f>
        <v>77.123355606048762</v>
      </c>
      <c r="F138" s="4">
        <f>ABS((B138-C138)/B138)</f>
        <v>2.2692481686165213</v>
      </c>
      <c r="G138" s="1">
        <f>ABS((C138-B138)/B137)^2</f>
        <v>14.084914092711077</v>
      </c>
      <c r="H138" s="1">
        <f>ABS((B138-B137)/B137)^2</f>
        <v>0.42751479289940841</v>
      </c>
      <c r="I138" s="1">
        <f>C138-B138</f>
        <v>8.7819904125459374</v>
      </c>
      <c r="J138" s="1">
        <f>ABS(I138-I137)^2</f>
        <v>4.9360686353267464</v>
      </c>
    </row>
    <row r="139" spans="1:10">
      <c r="A139" s="6">
        <v>39173</v>
      </c>
      <c r="B139" s="28">
        <v>10.7</v>
      </c>
      <c r="C139" s="34">
        <f>$C$2*$B138+(1-$C$2)*$C138</f>
        <v>12.099928274884402</v>
      </c>
      <c r="D139" s="1">
        <f>ABS(B139-C139)</f>
        <v>1.3999282748844024</v>
      </c>
      <c r="E139" s="1">
        <f>D139^2</f>
        <v>1.959799174820819</v>
      </c>
      <c r="F139" s="4">
        <f>ABS((B139-C139)/B139)</f>
        <v>0.13083441821349556</v>
      </c>
      <c r="G139" s="1">
        <f>ABS((C139-B139)/B138)^2</f>
        <v>0.13085479470523398</v>
      </c>
      <c r="H139" s="1">
        <f>ABS((B139-B138)/B138)^2</f>
        <v>3.1147233406112069</v>
      </c>
      <c r="I139" s="1">
        <f>C139-B139</f>
        <v>1.3999282748844024</v>
      </c>
      <c r="J139" s="1">
        <f>ABS(I139-I138)^2</f>
        <v>54.49484140429599</v>
      </c>
    </row>
    <row r="140" spans="1:10">
      <c r="A140" s="6">
        <v>39203</v>
      </c>
      <c r="B140" s="28">
        <v>16.489999999999998</v>
      </c>
      <c r="C140" s="34">
        <f>$C$2*$B139+(1-$C$2)*$C139</f>
        <v>12.011924603768861</v>
      </c>
      <c r="D140" s="1">
        <f>ABS(B140-C140)</f>
        <v>4.4780753962311373</v>
      </c>
      <c r="E140" s="1">
        <f>D140^2</f>
        <v>20.053159254330659</v>
      </c>
      <c r="F140" s="4">
        <f>ABS((B140-C140)/B140)</f>
        <v>0.27156309255495076</v>
      </c>
      <c r="G140" s="1">
        <f>ABS((C140-B140)/B139)^2</f>
        <v>0.17515205916962756</v>
      </c>
      <c r="H140" s="1">
        <f>ABS((B140-B139)/B139)^2</f>
        <v>0.29281247270503968</v>
      </c>
      <c r="I140" s="1">
        <f>C140-B140</f>
        <v>-4.4780753962311373</v>
      </c>
      <c r="J140" s="1">
        <f>ABS(I140-I139)^2</f>
        <v>34.550927157647763</v>
      </c>
    </row>
    <row r="141" spans="1:10">
      <c r="A141" s="6">
        <v>39234</v>
      </c>
      <c r="B141" s="28">
        <v>18.850000000000001</v>
      </c>
      <c r="C141" s="34">
        <f>$C$2*$B140+(1-$C$2)*$C140</f>
        <v>12.293429793335129</v>
      </c>
      <c r="D141" s="1">
        <f>ABS(B141-C141)</f>
        <v>6.5565702066648726</v>
      </c>
      <c r="E141" s="1">
        <f>D141^2</f>
        <v>42.988612874925451</v>
      </c>
      <c r="F141" s="4">
        <f>ABS((B141-C141)/B141)</f>
        <v>0.34782865817850778</v>
      </c>
      <c r="G141" s="1">
        <f>ABS((C141-B141)/B140)^2</f>
        <v>0.15809281062681815</v>
      </c>
      <c r="H141" s="1">
        <f>ABS((B141-B140)/B140)^2</f>
        <v>2.0482487318885269E-2</v>
      </c>
      <c r="I141" s="1">
        <f>C141-B141</f>
        <v>-6.5565702066648726</v>
      </c>
      <c r="J141" s="1">
        <f>ABS(I141-I140)^2</f>
        <v>4.3201406769999693</v>
      </c>
    </row>
    <row r="142" spans="1:10">
      <c r="A142" s="6">
        <v>39264</v>
      </c>
      <c r="B142" s="28">
        <v>17.97</v>
      </c>
      <c r="C142" s="34">
        <f>$C$2*$B141+(1-$C$2)*$C141</f>
        <v>12.705595372433045</v>
      </c>
      <c r="D142" s="1">
        <f>ABS(B142-C142)</f>
        <v>5.2644046275669538</v>
      </c>
      <c r="E142" s="1">
        <f>D142^2</f>
        <v>27.713956082748357</v>
      </c>
      <c r="F142" s="4">
        <f>ABS((B142-C142)/B142)</f>
        <v>0.29295518239103807</v>
      </c>
      <c r="G142" s="1">
        <f>ABS((C142-B142)/B141)^2</f>
        <v>7.7996625833569103E-2</v>
      </c>
      <c r="H142" s="1">
        <f>ABS((B142-B141)/B141)^2</f>
        <v>2.1794285473056289E-3</v>
      </c>
      <c r="I142" s="1">
        <f>C142-B142</f>
        <v>-5.2644046275669538</v>
      </c>
      <c r="J142" s="1">
        <f>ABS(I142-I141)^2</f>
        <v>1.6696918838054597</v>
      </c>
    </row>
    <row r="143" spans="1:10">
      <c r="A143" s="6">
        <v>39295</v>
      </c>
      <c r="B143" s="28">
        <v>14.82</v>
      </c>
      <c r="C143" s="34">
        <f>$C$2*$B142+(1-$C$2)*$C142</f>
        <v>13.036531565218906</v>
      </c>
      <c r="D143" s="1">
        <f>ABS(B143-C143)</f>
        <v>1.7834684347810938</v>
      </c>
      <c r="E143" s="1">
        <f>D143^2</f>
        <v>3.1807596578605248</v>
      </c>
      <c r="F143" s="4">
        <f>ABS((B143-C143)/B143)</f>
        <v>0.12034199964784709</v>
      </c>
      <c r="G143" s="1">
        <f>ABS((C143-B143)/B142)^2</f>
        <v>9.8499652944746691E-3</v>
      </c>
      <c r="H143" s="1">
        <f>ABS((B143-B142)/B142)^2</f>
        <v>3.0727339109980163E-2</v>
      </c>
      <c r="I143" s="1">
        <f>C143-B143</f>
        <v>-1.7834684347810938</v>
      </c>
      <c r="J143" s="1">
        <f>ABS(I143-I142)^2</f>
        <v>12.116916778246518</v>
      </c>
    </row>
    <row r="144" spans="1:10">
      <c r="A144" s="6">
        <v>39326</v>
      </c>
      <c r="B144" s="28">
        <v>19.03</v>
      </c>
      <c r="C144" s="34">
        <f>$C$2*$B143+(1-$C$2)*$C143</f>
        <v>13.148645715918791</v>
      </c>
      <c r="D144" s="1">
        <f>ABS(B144-C144)</f>
        <v>5.8813542840812101</v>
      </c>
      <c r="E144" s="1">
        <f>D144^2</f>
        <v>34.590328214880401</v>
      </c>
      <c r="F144" s="4">
        <f>ABS((B144-C144)/B144)</f>
        <v>0.30905697761856066</v>
      </c>
      <c r="G144" s="1">
        <f>ABS((C144-B144)/B143)^2</f>
        <v>0.15749191929278378</v>
      </c>
      <c r="H144" s="1">
        <f>ABS((B144-B143)/B143)^2</f>
        <v>8.0698931487339795E-2</v>
      </c>
      <c r="I144" s="1">
        <f>C144-B144</f>
        <v>-5.8813542840812101</v>
      </c>
      <c r="J144" s="1">
        <f>ABS(I144-I143)^2</f>
        <v>16.792668433894136</v>
      </c>
    </row>
    <row r="145" spans="1:10">
      <c r="A145" s="6">
        <v>39356</v>
      </c>
      <c r="B145" s="28">
        <v>20.99</v>
      </c>
      <c r="C145" s="34">
        <f>$C$2*$B144+(1-$C$2)*$C144</f>
        <v>13.518365206135522</v>
      </c>
      <c r="D145" s="1">
        <f>ABS(B145-C145)</f>
        <v>7.4716347938644763</v>
      </c>
      <c r="E145" s="1">
        <f>D145^2</f>
        <v>55.825326492886255</v>
      </c>
      <c r="F145" s="4">
        <f>ABS((B145-C145)/B145)</f>
        <v>0.35596163858334812</v>
      </c>
      <c r="G145" s="1">
        <f>ABS((C145-B145)/B144)^2</f>
        <v>0.15415360842392076</v>
      </c>
      <c r="H145" s="1">
        <f>ABS((B145-B144)/B144)^2</f>
        <v>1.0608025771184609E-2</v>
      </c>
      <c r="I145" s="1">
        <f>C145-B145</f>
        <v>-7.4716347938644763</v>
      </c>
      <c r="J145" s="1">
        <f>ABS(I145-I144)^2</f>
        <v>2.528992099796525</v>
      </c>
    </row>
    <row r="146" spans="1:10">
      <c r="A146" s="6">
        <v>39387</v>
      </c>
      <c r="B146" s="28">
        <v>14.92</v>
      </c>
      <c r="C146" s="34">
        <f>$C$2*$B145+(1-$C$2)*$C145</f>
        <v>13.988054477286903</v>
      </c>
      <c r="D146" s="1">
        <f>ABS(B146-C146)</f>
        <v>0.93194552271309661</v>
      </c>
      <c r="E146" s="1">
        <f>D146^2</f>
        <v>0.86852245730498689</v>
      </c>
      <c r="F146" s="4">
        <f>ABS((B146-C146)/B146)</f>
        <v>6.2462836642968943E-2</v>
      </c>
      <c r="G146" s="1">
        <f>ABS((C146-B146)/B145)^2</f>
        <v>1.9713156751859358E-3</v>
      </c>
      <c r="H146" s="1">
        <f>ABS((B146-B145)/B145)^2</f>
        <v>8.3628152973772518E-2</v>
      </c>
      <c r="I146" s="1">
        <f>C146-B146</f>
        <v>-0.93194552271309661</v>
      </c>
      <c r="J146" s="1">
        <f>ABS(I146-I145)^2</f>
        <v>42.767535763212464</v>
      </c>
    </row>
    <row r="147" spans="1:10">
      <c r="A147" s="6">
        <v>39417</v>
      </c>
      <c r="B147" s="28">
        <v>10.16</v>
      </c>
      <c r="C147" s="34">
        <f>$C$2*$B146+(1-$C$2)*$C146</f>
        <v>14.046639355348042</v>
      </c>
      <c r="D147" s="1">
        <f>ABS(B147-C147)</f>
        <v>3.8866393553480414</v>
      </c>
      <c r="E147" s="1">
        <f>D147^2</f>
        <v>15.105965478540238</v>
      </c>
      <c r="F147" s="4">
        <f>ABS((B147-C147)/B147)</f>
        <v>0.38254324363661824</v>
      </c>
      <c r="G147" s="1">
        <f>ABS((C147-B147)/B146)^2</f>
        <v>6.7859529099523822E-2</v>
      </c>
      <c r="H147" s="1">
        <f>ABS((B147-B146)/B146)^2</f>
        <v>0.101783237139633</v>
      </c>
      <c r="I147" s="1">
        <f>C147-B147</f>
        <v>3.8866393553480414</v>
      </c>
      <c r="J147" s="1">
        <f>ABS(I147-I146)^2</f>
        <v>23.218760227079471</v>
      </c>
    </row>
    <row r="148" spans="1:10">
      <c r="A148" s="6">
        <v>39448</v>
      </c>
      <c r="B148" s="28">
        <v>4.74</v>
      </c>
      <c r="C148" s="34">
        <f>$C$2*$B147+(1-$C$2)*$C147</f>
        <v>13.802313601158239</v>
      </c>
      <c r="D148" s="1">
        <f>ABS(B148-C148)</f>
        <v>9.0623136011582393</v>
      </c>
      <c r="E148" s="1">
        <f>D148^2</f>
        <v>82.125527805737619</v>
      </c>
      <c r="F148" s="4">
        <f>ABS((B148-C148)/B148)</f>
        <v>1.9118805065734681</v>
      </c>
      <c r="G148" s="1">
        <f>ABS((C148-B148)/B147)^2</f>
        <v>0.79559264180336664</v>
      </c>
      <c r="H148" s="1">
        <f>ABS((B148-B147)/B147)^2</f>
        <v>0.28458444416888828</v>
      </c>
      <c r="I148" s="1">
        <f>C148-B148</f>
        <v>9.0623136011582393</v>
      </c>
      <c r="J148" s="1">
        <f>ABS(I148-I147)^2</f>
        <v>26.787603898742962</v>
      </c>
    </row>
    <row r="149" spans="1:10">
      <c r="A149" s="6">
        <v>39479</v>
      </c>
      <c r="B149" s="28">
        <v>5.15</v>
      </c>
      <c r="C149" s="34">
        <f>$C$2*$B148+(1-$C$2)*$C148</f>
        <v>13.2326295109015</v>
      </c>
      <c r="D149" s="1">
        <f>ABS(B149-C149)</f>
        <v>8.0826295109014996</v>
      </c>
      <c r="E149" s="1">
        <f>D149^2</f>
        <v>65.328899810495813</v>
      </c>
      <c r="F149" s="4">
        <f>ABS((B149-C149)/B149)</f>
        <v>1.5694426234760193</v>
      </c>
      <c r="G149" s="1">
        <f>ABS((C149-B149)/B148)^2</f>
        <v>2.9076937372258631</v>
      </c>
      <c r="H149" s="1">
        <f>ABS((B149-B148)/B148)^2</f>
        <v>7.4818850255479047E-3</v>
      </c>
      <c r="I149" s="1">
        <f>C149-B149</f>
        <v>8.0826295109014996</v>
      </c>
      <c r="J149" s="1">
        <f>ABS(I149-I148)^2</f>
        <v>0.95978091670217558</v>
      </c>
    </row>
    <row r="150" spans="1:10">
      <c r="A150" s="6">
        <v>39508</v>
      </c>
      <c r="B150" s="28">
        <v>7.84</v>
      </c>
      <c r="C150" s="34">
        <f>$C$2*$B149+(1-$C$2)*$C149</f>
        <v>12.724531287594409</v>
      </c>
      <c r="D150" s="1">
        <f>ABS(B150-C150)</f>
        <v>4.8845312875944096</v>
      </c>
      <c r="E150" s="1">
        <f>D150^2</f>
        <v>23.8586458994887</v>
      </c>
      <c r="F150" s="4">
        <f>ABS((B150-C150)/B150)</f>
        <v>0.62302694994826657</v>
      </c>
      <c r="G150" s="1">
        <f>ABS((C150-B150)/B149)^2</f>
        <v>0.89956248089315483</v>
      </c>
      <c r="H150" s="1">
        <f>ABS((B150-B149)/B149)^2</f>
        <v>0.27282873032331029</v>
      </c>
      <c r="I150" s="1">
        <f>C150-B150</f>
        <v>4.8845312875944096</v>
      </c>
      <c r="J150" s="1">
        <f>ABS(I150-I149)^2</f>
        <v>10.227832245919966</v>
      </c>
    </row>
    <row r="151" spans="1:10">
      <c r="A151" s="6">
        <v>39539</v>
      </c>
      <c r="B151" s="28">
        <v>5.24</v>
      </c>
      <c r="C151" s="34">
        <f>$C$2*$B150+(1-$C$2)*$C150</f>
        <v>12.417475067144462</v>
      </c>
      <c r="D151" s="1">
        <f>ABS(B151-C151)</f>
        <v>7.1774750671444618</v>
      </c>
      <c r="E151" s="1">
        <f>D151^2</f>
        <v>51.516148339480395</v>
      </c>
      <c r="F151" s="4">
        <f>ABS((B151-C151)/B151)</f>
        <v>1.3697471502184086</v>
      </c>
      <c r="G151" s="1">
        <f>ABS((C151-B151)/B150)^2</f>
        <v>0.83812975614783558</v>
      </c>
      <c r="H151" s="1">
        <f>ABS((B151-B150)/B150)^2</f>
        <v>0.10998021657642648</v>
      </c>
      <c r="I151" s="1">
        <f>C151-B151</f>
        <v>7.1774750671444618</v>
      </c>
      <c r="J151" s="1">
        <f>ABS(I151-I150)^2</f>
        <v>5.2575911761772787</v>
      </c>
    </row>
    <row r="152" spans="1:10">
      <c r="A152" s="6">
        <v>39569</v>
      </c>
      <c r="B152" s="28">
        <v>4.7699999999999996</v>
      </c>
      <c r="C152" s="34">
        <f>$C$2*$B151+(1-$C$2)*$C151</f>
        <v>11.966277554685389</v>
      </c>
      <c r="D152" s="1">
        <f>ABS(B152-C152)</f>
        <v>7.1962775546853894</v>
      </c>
      <c r="E152" s="1">
        <f>D152^2</f>
        <v>51.786410644068731</v>
      </c>
      <c r="F152" s="4">
        <f>ABS((B152-C152)/B152)</f>
        <v>1.5086535754057422</v>
      </c>
      <c r="G152" s="1">
        <f>ABS((C152-B152)/B151)^2</f>
        <v>1.8860501516545045</v>
      </c>
      <c r="H152" s="1">
        <f>ABS((B152-B151)/B151)^2</f>
        <v>8.0451314025989373E-3</v>
      </c>
      <c r="I152" s="1">
        <f>C152-B152</f>
        <v>7.1962775546853894</v>
      </c>
      <c r="J152" s="1">
        <f>ABS(I152-I151)^2</f>
        <v>3.535335377267382E-4</v>
      </c>
    </row>
    <row r="153" spans="1:10">
      <c r="A153" s="6">
        <v>39600</v>
      </c>
      <c r="B153" s="28">
        <v>5.97</v>
      </c>
      <c r="C153" s="34">
        <f>$C$2*$B152+(1-$C$2)*$C152</f>
        <v>11.513898061721035</v>
      </c>
      <c r="D153" s="1">
        <f>ABS(B153-C153)</f>
        <v>5.5438980617210349</v>
      </c>
      <c r="E153" s="1">
        <f>D153^2</f>
        <v>30.734805718754249</v>
      </c>
      <c r="F153" s="4">
        <f>ABS((B153-C153)/B153)</f>
        <v>0.92862614099179819</v>
      </c>
      <c r="G153" s="1">
        <f>ABS((C153-B153)/B152)^2</f>
        <v>1.3508082802084243</v>
      </c>
      <c r="H153" s="1">
        <f>ABS((B153-B152)/B152)^2</f>
        <v>6.3288635734345983E-2</v>
      </c>
      <c r="I153" s="1">
        <f>C153-B153</f>
        <v>5.5438980617210349</v>
      </c>
      <c r="J153" s="1">
        <f>ABS(I153-I152)^2</f>
        <v>2.7303579887691374</v>
      </c>
    </row>
    <row r="154" spans="1:10">
      <c r="A154" s="6">
        <v>39630</v>
      </c>
      <c r="B154" s="28">
        <v>9.61</v>
      </c>
      <c r="C154" s="34">
        <f>$C$2*$B153+(1-$C$2)*$C153</f>
        <v>11.165392077182606</v>
      </c>
      <c r="D154" s="1">
        <f>ABS(B154-C154)</f>
        <v>1.5553920771826064</v>
      </c>
      <c r="E154" s="1">
        <f>D154^2</f>
        <v>2.4192445137624232</v>
      </c>
      <c r="F154" s="4">
        <f>ABS((B154-C154)/B154)</f>
        <v>0.16185141281816925</v>
      </c>
      <c r="G154" s="1">
        <f>ABS((C154-B154)/B153)^2</f>
        <v>6.7878322762961185E-2</v>
      </c>
      <c r="H154" s="1">
        <f>ABS((B154-B153)/B153)^2</f>
        <v>0.37175267740152468</v>
      </c>
      <c r="I154" s="1">
        <f>C154-B154</f>
        <v>1.5553920771826064</v>
      </c>
      <c r="J154" s="1">
        <f>ABS(I154-I153)^2</f>
        <v>15.908179988698858</v>
      </c>
    </row>
    <row r="155" spans="1:10">
      <c r="A155" s="6">
        <v>39661</v>
      </c>
      <c r="B155" s="28">
        <v>20.100000000000001</v>
      </c>
      <c r="C155" s="34">
        <f>$C$2*$B154+(1-$C$2)*$C154</f>
        <v>11.067615487287387</v>
      </c>
      <c r="D155" s="1">
        <f>ABS(B155-C155)</f>
        <v>9.0323845127126141</v>
      </c>
      <c r="E155" s="1">
        <f>D155^2</f>
        <v>81.583969985490683</v>
      </c>
      <c r="F155" s="4">
        <f>ABS((B155-C155)/B155)</f>
        <v>0.44937236381654794</v>
      </c>
      <c r="G155" s="1">
        <f>ABS((C155-B155)/B154)^2</f>
        <v>0.88340135184246693</v>
      </c>
      <c r="H155" s="1">
        <f>ABS((B155-B154)/B154)^2</f>
        <v>1.1915278591390996</v>
      </c>
      <c r="I155" s="1">
        <f>C155-B155</f>
        <v>-9.0323845127126141</v>
      </c>
      <c r="J155" s="1">
        <f>ABS(I155-I154)^2</f>
        <v>112.10101311753327</v>
      </c>
    </row>
    <row r="156" spans="1:10">
      <c r="A156" s="6">
        <v>39692</v>
      </c>
      <c r="B156" s="28">
        <v>38.950000000000003</v>
      </c>
      <c r="C156" s="34">
        <f>$C$2*$B155+(1-$C$2)*$C155</f>
        <v>11.635418145685357</v>
      </c>
      <c r="D156" s="1">
        <f>ABS(B156-C156)</f>
        <v>27.314581854314646</v>
      </c>
      <c r="E156" s="1">
        <f>D156^2</f>
        <v>746.08638187605493</v>
      </c>
      <c r="F156" s="4">
        <f>ABS((B156-C156)/B156)</f>
        <v>0.70127296159986252</v>
      </c>
      <c r="G156" s="1">
        <f>ABS((C156-B156)/B155)^2</f>
        <v>1.8467027595258898</v>
      </c>
      <c r="H156" s="1">
        <f>ABS((B156-B155)/B155)^2</f>
        <v>0.87948936907502295</v>
      </c>
      <c r="I156" s="1">
        <f>C156-B156</f>
        <v>-27.314581854314646</v>
      </c>
      <c r="J156" s="1">
        <f>ABS(I156-I155)^2</f>
        <v>334.23873963728039</v>
      </c>
    </row>
    <row r="157" spans="1:10">
      <c r="A157" s="6">
        <v>39722</v>
      </c>
      <c r="B157" s="28">
        <v>51.78</v>
      </c>
      <c r="C157" s="34">
        <f>$C$2*$B156+(1-$C$2)*$C156</f>
        <v>13.352494314008384</v>
      </c>
      <c r="D157" s="1">
        <f>ABS(B157-C157)</f>
        <v>38.427505685991619</v>
      </c>
      <c r="E157" s="1">
        <f>D157^2</f>
        <v>1476.6731932469181</v>
      </c>
      <c r="F157" s="4">
        <f>ABS((B157-C157)/B157)</f>
        <v>0.74213027589786829</v>
      </c>
      <c r="G157" s="1">
        <f>ABS((C157-B157)/B156)^2</f>
        <v>0.97335097216365929</v>
      </c>
      <c r="H157" s="1">
        <f>ABS((B157-B156)/B156)^2</f>
        <v>0.1085021611921409</v>
      </c>
      <c r="I157" s="1">
        <f>C157-B157</f>
        <v>-38.427505685991619</v>
      </c>
      <c r="J157" s="1">
        <f>ABS(I157-I156)^2</f>
        <v>123.49707608865401</v>
      </c>
    </row>
    <row r="158" spans="1:10">
      <c r="A158" s="6">
        <v>39753</v>
      </c>
      <c r="B158" s="28">
        <v>46.64</v>
      </c>
      <c r="C158" s="34">
        <f>$C$2*$B157+(1-$C$2)*$C157</f>
        <v>15.76816205417154</v>
      </c>
      <c r="D158" s="1">
        <f>ABS(B158-C158)</f>
        <v>30.87183794582846</v>
      </c>
      <c r="E158" s="1">
        <f>D158^2</f>
        <v>953.07037815349395</v>
      </c>
      <c r="F158" s="4">
        <f>ABS((B158-C158)/B158)</f>
        <v>0.6619176231952929</v>
      </c>
      <c r="G158" s="1">
        <f>ABS((C158-B158)/B157)^2</f>
        <v>0.35546830186179057</v>
      </c>
      <c r="H158" s="1">
        <f>ABS((B158-B157)/B157)^2</f>
        <v>9.8537637546377201E-3</v>
      </c>
      <c r="I158" s="1">
        <f>C158-B158</f>
        <v>-30.87183794582846</v>
      </c>
      <c r="J158" s="1">
        <f>ABS(I158-I157)^2</f>
        <v>57.08811499974226</v>
      </c>
    </row>
    <row r="159" spans="1:10">
      <c r="A159" s="6">
        <v>39783</v>
      </c>
      <c r="B159" s="28">
        <v>16.260000000000002</v>
      </c>
      <c r="C159" s="34">
        <f>$C$2*$B158+(1-$C$2)*$C158</f>
        <v>17.708857961282384</v>
      </c>
      <c r="D159" s="1">
        <f>ABS(B159-C159)</f>
        <v>1.448857961282382</v>
      </c>
      <c r="E159" s="1">
        <f>D159^2</f>
        <v>2.0991893919713402</v>
      </c>
      <c r="F159" s="4">
        <f>ABS((B159-C159)/B159)</f>
        <v>8.9105655675423237E-2</v>
      </c>
      <c r="G159" s="1">
        <f>ABS((C159-B159)/B158)^2</f>
        <v>9.6501605669945748E-4</v>
      </c>
      <c r="H159" s="1">
        <f>ABS((B159-B158)/B158)^2</f>
        <v>0.42428575946853236</v>
      </c>
      <c r="I159" s="1">
        <f>C159-B159</f>
        <v>1.448857961282382</v>
      </c>
      <c r="J159" s="1">
        <f>ABS(I159-I158)^2</f>
        <v>1044.6273839199318</v>
      </c>
    </row>
    <row r="160" spans="1:10">
      <c r="A160" s="6">
        <v>39814</v>
      </c>
      <c r="B160" s="28">
        <v>6.19</v>
      </c>
      <c r="C160" s="34">
        <f>$C$2*$B159+(1-$C$2)*$C159</f>
        <v>17.617778423990835</v>
      </c>
      <c r="D160" s="1">
        <f>ABS(B160-C160)</f>
        <v>11.427778423990834</v>
      </c>
      <c r="E160" s="1">
        <f>D160^2</f>
        <v>130.59411970783043</v>
      </c>
      <c r="F160" s="4">
        <f>ABS((B160-C160)/B160)</f>
        <v>1.8461677583183898</v>
      </c>
      <c r="G160" s="1">
        <f>ABS((C160-B160)/B159)^2</f>
        <v>0.4939494882053107</v>
      </c>
      <c r="H160" s="1">
        <f>ABS((B160-B159)/B159)^2</f>
        <v>0.38354635391372355</v>
      </c>
      <c r="I160" s="1">
        <f>C160-B160</f>
        <v>11.427778423990834</v>
      </c>
      <c r="J160" s="1">
        <f>ABS(I160-I159)^2</f>
        <v>99.578853601061454</v>
      </c>
    </row>
    <row r="161" spans="1:10">
      <c r="A161" s="6">
        <v>39845</v>
      </c>
      <c r="B161" s="28">
        <v>5.03</v>
      </c>
      <c r="C161" s="34">
        <f>$C$2*$B160+(1-$C$2)*$C160</f>
        <v>16.899394152418648</v>
      </c>
      <c r="D161" s="1">
        <f>ABS(B161-C161)</f>
        <v>11.869394152418646</v>
      </c>
      <c r="E161" s="1">
        <f>D161^2</f>
        <v>140.88251754546997</v>
      </c>
      <c r="F161" s="4">
        <f>ABS((B161-C161)/B161)</f>
        <v>2.3597205074390946</v>
      </c>
      <c r="G161" s="1">
        <f>ABS((C161-B161)/B160)^2</f>
        <v>3.6768490933437885</v>
      </c>
      <c r="H161" s="1">
        <f>ABS((B161-B160)/B160)^2</f>
        <v>3.5118396705301438E-2</v>
      </c>
      <c r="I161" s="1">
        <f>C161-B161</f>
        <v>11.869394152418646</v>
      </c>
      <c r="J161" s="1">
        <f>ABS(I161-I160)^2</f>
        <v>0.19502445159482773</v>
      </c>
    </row>
    <row r="162" spans="1:10">
      <c r="A162" s="6">
        <v>39873</v>
      </c>
      <c r="B162" s="28">
        <v>4.9400000000000004</v>
      </c>
      <c r="C162" s="34">
        <f>$C$2*$B161+(1-$C$2)*$C161</f>
        <v>16.153248597628416</v>
      </c>
      <c r="D162" s="1">
        <f>ABS(B162-C162)</f>
        <v>11.213248597628414</v>
      </c>
      <c r="E162" s="1">
        <f>D162^2</f>
        <v>125.7369441122156</v>
      </c>
      <c r="F162" s="4">
        <f>ABS((B162-C162)/B162)</f>
        <v>2.2698883800867233</v>
      </c>
      <c r="G162" s="1">
        <f>ABS((C162-B162)/B161)^2</f>
        <v>4.9696629018025291</v>
      </c>
      <c r="H162" s="1">
        <f>ABS((B162-B161)/B161)^2</f>
        <v>3.2014671414850752E-4</v>
      </c>
      <c r="I162" s="1">
        <f>C162-B162</f>
        <v>11.213248597628414</v>
      </c>
      <c r="J162" s="1">
        <f>ABS(I162-I161)^2</f>
        <v>0.4305269890709813</v>
      </c>
    </row>
    <row r="163" spans="1:10">
      <c r="A163" s="6">
        <v>39904</v>
      </c>
      <c r="B163" s="28">
        <v>4.22</v>
      </c>
      <c r="C163" s="34">
        <f>$C$2*$B162+(1-$C$2)*$C162</f>
        <v>15.448350311461608</v>
      </c>
      <c r="D163" s="1">
        <f>ABS(B163-C163)</f>
        <v>11.228350311461607</v>
      </c>
      <c r="E163" s="1">
        <f>D163^2</f>
        <v>126.07585071689998</v>
      </c>
      <c r="F163" s="4">
        <f>ABS((B163-C163)/B163)</f>
        <v>2.6607465193036988</v>
      </c>
      <c r="G163" s="1">
        <f>ABS((C163-B163)/B162)^2</f>
        <v>5.1662808240136684</v>
      </c>
      <c r="H163" s="1">
        <f>ABS((B163-B162)/B162)^2</f>
        <v>2.1242767460538645E-2</v>
      </c>
      <c r="I163" s="1">
        <f>C163-B163</f>
        <v>11.228350311461607</v>
      </c>
      <c r="J163" s="1">
        <f>ABS(I163-I162)^2</f>
        <v>2.2806176069965376E-4</v>
      </c>
    </row>
    <row r="164" spans="1:10">
      <c r="A164" s="6">
        <v>39934</v>
      </c>
      <c r="B164" s="28">
        <v>4.79</v>
      </c>
      <c r="C164" s="34">
        <f>$C$2*$B163+(1-$C$2)*$C163</f>
        <v>14.742502686474163</v>
      </c>
      <c r="D164" s="1">
        <f>ABS(B164-C164)</f>
        <v>9.9525026864741619</v>
      </c>
      <c r="E164" s="1">
        <f>D164^2</f>
        <v>99.052309724275403</v>
      </c>
      <c r="F164" s="4">
        <f>ABS((B164-C164)/B164)</f>
        <v>2.0777667403912656</v>
      </c>
      <c r="G164" s="1">
        <f>ABS((C164-B164)/B163)^2</f>
        <v>5.5621116846137459</v>
      </c>
      <c r="H164" s="1">
        <f>ABS((B164-B163)/B163)^2</f>
        <v>1.8244199366591062E-2</v>
      </c>
      <c r="I164" s="1">
        <f>C164-B164</f>
        <v>9.9525026864741619</v>
      </c>
      <c r="J164" s="1">
        <f>ABS(I164-I163)^2</f>
        <v>1.6277871621861055</v>
      </c>
    </row>
    <row r="165" spans="1:10">
      <c r="A165" s="6">
        <v>39965</v>
      </c>
      <c r="B165" s="28">
        <v>4.8899999999999997</v>
      </c>
      <c r="C165" s="34">
        <f>$C$2*$B164+(1-$C$2)*$C164</f>
        <v>14.116858652482982</v>
      </c>
      <c r="D165" s="1">
        <f>ABS(B165-C165)</f>
        <v>9.2268586524829814</v>
      </c>
      <c r="E165" s="1">
        <f>D165^2</f>
        <v>85.134920592900059</v>
      </c>
      <c r="F165" s="4">
        <f>ABS((B165-C165)/B165)</f>
        <v>1.8868831600169698</v>
      </c>
      <c r="G165" s="1">
        <f>ABS((C165-B165)/B164)^2</f>
        <v>3.7105365036283859</v>
      </c>
      <c r="H165" s="1">
        <f>ABS((B165-B164)/B164)^2</f>
        <v>4.3584189399453147E-4</v>
      </c>
      <c r="I165" s="1">
        <f>C165-B165</f>
        <v>9.2268586524829814</v>
      </c>
      <c r="J165" s="1">
        <f>ABS(I165-I164)^2</f>
        <v>0.52655926406699349</v>
      </c>
    </row>
    <row r="166" spans="1:10">
      <c r="A166" s="6">
        <v>39995</v>
      </c>
      <c r="B166" s="28">
        <v>6.62</v>
      </c>
      <c r="C166" s="34">
        <f>$C$2*$B165+(1-$C$2)*$C165</f>
        <v>13.536830769018932</v>
      </c>
      <c r="D166" s="1">
        <f>ABS(B166-C166)</f>
        <v>6.9168307690189321</v>
      </c>
      <c r="E166" s="1">
        <f>D166^2</f>
        <v>47.842547887247029</v>
      </c>
      <c r="F166" s="4">
        <f>ABS((B166-C166)/B166)</f>
        <v>1.0448384847460623</v>
      </c>
      <c r="G166" s="1">
        <f>ABS((C166-B166)/B165)^2</f>
        <v>2.000767305558568</v>
      </c>
      <c r="H166" s="1">
        <f>ABS((B166-B165)/B165)^2</f>
        <v>0.12516257459612504</v>
      </c>
      <c r="I166" s="1">
        <f>C166-B166</f>
        <v>6.9168307690189321</v>
      </c>
      <c r="J166" s="1">
        <f>ABS(I166-I165)^2</f>
        <v>5.3362288223813952</v>
      </c>
    </row>
    <row r="167" spans="1:10">
      <c r="A167" s="6">
        <v>40026</v>
      </c>
      <c r="B167" s="28">
        <v>26.52</v>
      </c>
      <c r="C167" s="34">
        <f>$C$2*$B166+(1-$C$2)*$C166</f>
        <v>13.102018135343934</v>
      </c>
      <c r="D167" s="1">
        <f>ABS(B167-C167)</f>
        <v>13.417981864656065</v>
      </c>
      <c r="E167" s="1">
        <f>D167^2</f>
        <v>180.04223732023905</v>
      </c>
      <c r="F167" s="4">
        <f>ABS((B167-C167)/B167)</f>
        <v>0.50595708388597527</v>
      </c>
      <c r="G167" s="1">
        <f>ABS((C167-B167)/B166)^2</f>
        <v>4.1082647411085853</v>
      </c>
      <c r="H167" s="1">
        <f>ABS((B167-B166)/B166)^2</f>
        <v>9.0362902857768717</v>
      </c>
      <c r="I167" s="1">
        <f>C167-B167</f>
        <v>-13.417981864656065</v>
      </c>
      <c r="J167" s="1">
        <f>ABS(I167-I166)^2</f>
        <v>413.50460484666826</v>
      </c>
    </row>
    <row r="168" spans="1:10">
      <c r="A168" s="6">
        <v>40057</v>
      </c>
      <c r="B168" s="28">
        <v>31.47</v>
      </c>
      <c r="C168" s="34">
        <f>$C$2*$B167+(1-$C$2)*$C167</f>
        <v>13.945512537333183</v>
      </c>
      <c r="D168" s="1">
        <f>ABS(B168-C168)</f>
        <v>17.524487462666816</v>
      </c>
      <c r="E168" s="1">
        <f>D168^2</f>
        <v>307.10766082916643</v>
      </c>
      <c r="F168" s="4">
        <f>ABS((B168-C168)/B168)</f>
        <v>0.55686328130495122</v>
      </c>
      <c r="G168" s="1">
        <f>ABS((C168-B168)/B167)^2</f>
        <v>0.43666020128405098</v>
      </c>
      <c r="H168" s="1">
        <f>ABS((B168-B167)/B167)^2</f>
        <v>3.4838813701603154E-2</v>
      </c>
      <c r="I168" s="1">
        <f>C168-B168</f>
        <v>-17.524487462666816</v>
      </c>
      <c r="J168" s="1">
        <f>ABS(I168-I167)^2</f>
        <v>16.863388226493633</v>
      </c>
    </row>
    <row r="169" spans="1:10">
      <c r="A169" s="6">
        <v>40087</v>
      </c>
      <c r="B169" s="28">
        <v>22.28</v>
      </c>
      <c r="C169" s="34">
        <f>$C$2*$B168+(1-$C$2)*$C168</f>
        <v>15.047154141979153</v>
      </c>
      <c r="D169" s="1">
        <f>ABS(B169-C169)</f>
        <v>7.2328458580208483</v>
      </c>
      <c r="E169" s="1">
        <f>D169^2</f>
        <v>52.314059205889343</v>
      </c>
      <c r="F169" s="4">
        <f>ABS((B169-C169)/B169)</f>
        <v>0.32463401517149226</v>
      </c>
      <c r="G169" s="1">
        <f>ABS((C169-B169)/B168)^2</f>
        <v>5.2823227578844591E-2</v>
      </c>
      <c r="H169" s="1">
        <f>ABS((B169-B168)/B168)^2</f>
        <v>8.527810417394302E-2</v>
      </c>
      <c r="I169" s="1">
        <f>C169-B169</f>
        <v>-7.2328458580208483</v>
      </c>
      <c r="J169" s="1">
        <f>ABS(I169-I168)^2</f>
        <v>105.91788691847982</v>
      </c>
    </row>
    <row r="170" spans="1:10">
      <c r="A170" s="6">
        <v>40118</v>
      </c>
      <c r="B170" s="28">
        <v>21.53</v>
      </c>
      <c r="C170" s="34">
        <f>$C$2*$B169+(1-$C$2)*$C169</f>
        <v>15.501832427672907</v>
      </c>
      <c r="D170" s="1">
        <f>ABS(B170-C170)</f>
        <v>6.028167572327094</v>
      </c>
      <c r="E170" s="1">
        <f>D170^2</f>
        <v>36.338804280055932</v>
      </c>
      <c r="F170" s="4">
        <f>ABS((B170-C170)/B170)</f>
        <v>0.27998920447408704</v>
      </c>
      <c r="G170" s="1">
        <f>ABS((C170-B170)/B169)^2</f>
        <v>7.3204918227085178E-2</v>
      </c>
      <c r="H170" s="1">
        <f>ABS((B170-B169)/B169)^2</f>
        <v>1.1331623953663025E-3</v>
      </c>
      <c r="I170" s="1">
        <f>C170-B170</f>
        <v>-6.028167572327094</v>
      </c>
      <c r="J170" s="1">
        <f>ABS(I170-I169)^2</f>
        <v>1.4512497720220427</v>
      </c>
    </row>
    <row r="171" spans="1:10">
      <c r="A171" s="6">
        <v>40148</v>
      </c>
      <c r="B171" s="28">
        <v>9.83</v>
      </c>
      <c r="C171" s="34">
        <f>$C$2*$B170+(1-$C$2)*$C170</f>
        <v>15.880781039528207</v>
      </c>
      <c r="D171" s="1">
        <f>ABS(B171-C171)</f>
        <v>6.0507810395282071</v>
      </c>
      <c r="E171" s="1">
        <f>D171^2</f>
        <v>36.611951188314052</v>
      </c>
      <c r="F171" s="4">
        <f>ABS((B171-C171)/B171)</f>
        <v>0.61554232345149618</v>
      </c>
      <c r="G171" s="1">
        <f>ABS((C171-B171)/B170)^2</f>
        <v>7.8983216342536425E-2</v>
      </c>
      <c r="H171" s="1">
        <f>ABS((B171-B170)/B170)^2</f>
        <v>0.29531374685599487</v>
      </c>
      <c r="I171" s="1">
        <f>C171-B171</f>
        <v>6.0507810395282071</v>
      </c>
      <c r="J171" s="1">
        <f>ABS(I171-I170)^2</f>
        <v>145.9009995678411</v>
      </c>
    </row>
    <row r="172" spans="1:10">
      <c r="A172" s="6">
        <v>40179</v>
      </c>
      <c r="B172" s="28">
        <v>7.02</v>
      </c>
      <c r="C172" s="34">
        <f>$C$2*$B171+(1-$C$2)*$C171</f>
        <v>15.500410877607768</v>
      </c>
      <c r="D172" s="1">
        <f>ABS(B172-C172)</f>
        <v>8.4804108776077687</v>
      </c>
      <c r="E172" s="1">
        <f>D172^2</f>
        <v>71.917368653048172</v>
      </c>
      <c r="F172" s="4">
        <f>ABS((B172-C172)/B172)</f>
        <v>1.2080357375509643</v>
      </c>
      <c r="G172" s="1">
        <f>ABS((C172-B172)/B171)^2</f>
        <v>0.74426355524121834</v>
      </c>
      <c r="H172" s="1">
        <f>ABS((B172-B171)/B171)^2</f>
        <v>8.1715718589366146E-2</v>
      </c>
      <c r="I172" s="1">
        <f>C172-B172</f>
        <v>8.4804108776077687</v>
      </c>
      <c r="J172" s="1">
        <f>ABS(I172-I171)^2</f>
        <v>5.9031011500865169</v>
      </c>
    </row>
    <row r="173" spans="1:10">
      <c r="A173" s="6">
        <v>40210</v>
      </c>
      <c r="B173" s="28">
        <v>8.82</v>
      </c>
      <c r="C173" s="34">
        <f>$C$2*$B172+(1-$C$2)*$C172</f>
        <v>14.967306929936406</v>
      </c>
      <c r="D173" s="1">
        <f>ABS(B173-C173)</f>
        <v>6.1473069299364056</v>
      </c>
      <c r="E173" s="1">
        <f>D173^2</f>
        <v>37.789382490844154</v>
      </c>
      <c r="F173" s="4">
        <f>ABS((B173-C173)/B173)</f>
        <v>0.69697357482272171</v>
      </c>
      <c r="G173" s="1">
        <f>ABS((C173-B173)/B172)^2</f>
        <v>0.76682377762445442</v>
      </c>
      <c r="H173" s="1">
        <f>ABS((B173-B172)/B172)^2</f>
        <v>6.5746219592373506E-2</v>
      </c>
      <c r="I173" s="1">
        <f>C173-B173</f>
        <v>6.1473069299364056</v>
      </c>
      <c r="J173" s="1">
        <f>ABS(I173-I172)^2</f>
        <v>5.4433740306396983</v>
      </c>
    </row>
    <row r="174" spans="1:10">
      <c r="A174" s="6">
        <v>40238</v>
      </c>
      <c r="B174" s="28">
        <v>9.5299999999999994</v>
      </c>
      <c r="C174" s="34">
        <f>$C$2*$B173+(1-$C$2)*$C173</f>
        <v>14.580868862348215</v>
      </c>
      <c r="D174" s="1">
        <f>ABS(B174-C174)</f>
        <v>5.0508688623482154</v>
      </c>
      <c r="E174" s="1">
        <f>D174^2</f>
        <v>25.511276264638756</v>
      </c>
      <c r="F174" s="4">
        <f>ABS((B174-C174)/B174)</f>
        <v>0.52999673267032699</v>
      </c>
      <c r="G174" s="1">
        <f>ABS((C174-B174)/B173)^2</f>
        <v>0.32794047059402659</v>
      </c>
      <c r="H174" s="1">
        <f>ABS((B174-B173)/B173)^2</f>
        <v>6.4800674616029156E-3</v>
      </c>
      <c r="I174" s="1">
        <f>C174-B174</f>
        <v>5.0508688623482154</v>
      </c>
      <c r="J174" s="1">
        <f>ABS(I174-I173)^2</f>
        <v>1.2021764360565248</v>
      </c>
    </row>
    <row r="175" spans="1:10">
      <c r="A175" s="6">
        <v>40269</v>
      </c>
      <c r="B175" s="28">
        <v>11.12</v>
      </c>
      <c r="C175" s="34">
        <f>$C$2*$B174+(1-$C$2)*$C174</f>
        <v>14.263356165316281</v>
      </c>
      <c r="D175" s="1">
        <f>ABS(B175-C175)</f>
        <v>3.1433561653162823</v>
      </c>
      <c r="E175" s="1">
        <f>D175^2</f>
        <v>9.8806879820318834</v>
      </c>
      <c r="F175" s="4">
        <f>ABS((B175-C175)/B175)</f>
        <v>0.28267591414714771</v>
      </c>
      <c r="G175" s="1">
        <f>ABS((C175-B175)/B174)^2</f>
        <v>0.10879310799641805</v>
      </c>
      <c r="H175" s="1">
        <f>ABS((B175-B174)/B174)^2</f>
        <v>2.7836103804300554E-2</v>
      </c>
      <c r="I175" s="1">
        <f>C175-B175</f>
        <v>3.1433561653162823</v>
      </c>
      <c r="J175" s="1">
        <f>ABS(I175-I174)^2</f>
        <v>3.6386046893380395</v>
      </c>
    </row>
    <row r="176" spans="1:10">
      <c r="A176" s="6">
        <v>40299</v>
      </c>
      <c r="B176" s="28">
        <v>14.25</v>
      </c>
      <c r="C176" s="34">
        <f>$C$2*$B175+(1-$C$2)*$C175</f>
        <v>14.065755411667428</v>
      </c>
      <c r="D176" s="1">
        <f>ABS(B176-C176)</f>
        <v>0.18424458833257162</v>
      </c>
      <c r="E176" s="1">
        <f>D176^2</f>
        <v>3.3946068329838791E-2</v>
      </c>
      <c r="F176" s="4">
        <f>ABS((B176-C176)/B176)</f>
        <v>1.2929444795268185E-2</v>
      </c>
      <c r="G176" s="1">
        <f>ABS((C176-B176)/B175)^2</f>
        <v>2.7452373979283218E-4</v>
      </c>
      <c r="H176" s="1">
        <f>ABS((B176-B175)/B175)^2</f>
        <v>7.922807437503239E-2</v>
      </c>
      <c r="I176" s="1">
        <f>C176-B176</f>
        <v>-0.18424458833257162</v>
      </c>
      <c r="J176" s="1">
        <f>ABS(I176-I175)^2</f>
        <v>11.072926775684421</v>
      </c>
    </row>
    <row r="177" spans="1:10">
      <c r="A177" s="6">
        <v>40330</v>
      </c>
      <c r="B177" s="28">
        <v>18.96</v>
      </c>
      <c r="C177" s="34">
        <f>$C$2*$B176+(1-$C$2)*$C176</f>
        <v>14.077337576587825</v>
      </c>
      <c r="D177" s="1">
        <f>ABS(B177-C177)</f>
        <v>4.8826624234121763</v>
      </c>
      <c r="E177" s="1">
        <f>D177^2</f>
        <v>23.840392341001266</v>
      </c>
      <c r="F177" s="4">
        <f>ABS((B177-C177)/B177)</f>
        <v>0.2575243894204734</v>
      </c>
      <c r="G177" s="1">
        <f>ABS((C177-B177)/B176)^2</f>
        <v>0.11740420974331187</v>
      </c>
      <c r="H177" s="1">
        <f>ABS((B177-B176)/B176)^2</f>
        <v>0.10924764542936291</v>
      </c>
      <c r="I177" s="1">
        <f>C177-B177</f>
        <v>-4.8826624234121763</v>
      </c>
      <c r="J177" s="1">
        <f>ABS(I177-I176)^2</f>
        <v>22.07513015299412</v>
      </c>
    </row>
    <row r="178" spans="1:10">
      <c r="A178" s="6">
        <v>40360</v>
      </c>
      <c r="B178" s="28">
        <v>21.49</v>
      </c>
      <c r="C178" s="34">
        <f>$C$2*$B177+(1-$C$2)*$C177</f>
        <v>14.384276314655422</v>
      </c>
      <c r="D178" s="1">
        <f>ABS(B178-C178)</f>
        <v>7.1057236853445769</v>
      </c>
      <c r="E178" s="1">
        <f>D178^2</f>
        <v>50.491309092466913</v>
      </c>
      <c r="F178" s="4">
        <f>ABS((B178-C178)/B178)</f>
        <v>0.3306525679546104</v>
      </c>
      <c r="G178" s="1">
        <f>ABS((C178-B178)/B177)^2</f>
        <v>0.14045589285367294</v>
      </c>
      <c r="H178" s="1">
        <f>ABS((B178-B177)/B177)^2</f>
        <v>1.7805918300129928E-2</v>
      </c>
      <c r="I178" s="1">
        <f>C178-B178</f>
        <v>-7.1057236853445769</v>
      </c>
      <c r="J178" s="1">
        <f>ABS(I178-I177)^2</f>
        <v>4.9420013743044775</v>
      </c>
    </row>
    <row r="179" spans="1:10">
      <c r="A179" s="6">
        <v>40391</v>
      </c>
      <c r="B179" s="28">
        <v>22.63</v>
      </c>
      <c r="C179" s="34">
        <f>$C$2*$B178+(1-$C$2)*$C178</f>
        <v>14.830963321026941</v>
      </c>
      <c r="D179" s="1">
        <f>ABS(B179-C179)</f>
        <v>7.7990366789730583</v>
      </c>
      <c r="E179" s="1">
        <f>D179^2</f>
        <v>60.824973119967112</v>
      </c>
      <c r="F179" s="4">
        <f>ABS((B179-C179)/B179)</f>
        <v>0.34463264158078033</v>
      </c>
      <c r="G179" s="1">
        <f>ABS((C179-B179)/B178)^2</f>
        <v>0.13170707190953168</v>
      </c>
      <c r="H179" s="1">
        <f>ABS((B179-B178)/B178)^2</f>
        <v>2.8140827997742007E-3</v>
      </c>
      <c r="I179" s="1">
        <f>C179-B179</f>
        <v>-7.7990366789730583</v>
      </c>
      <c r="J179" s="1">
        <f>ABS(I179-I178)^2</f>
        <v>0.48068290713408673</v>
      </c>
    </row>
    <row r="180" spans="1:10">
      <c r="A180" s="6">
        <v>40422</v>
      </c>
      <c r="B180" s="28">
        <v>31.75</v>
      </c>
      <c r="C180" s="34">
        <f>$C$2*$B179+(1-$C$2)*$C179</f>
        <v>15.321234052197823</v>
      </c>
      <c r="D180" s="1">
        <f>ABS(B180-C180)</f>
        <v>16.428765947802177</v>
      </c>
      <c r="E180" s="1">
        <f>D180^2</f>
        <v>269.90435056766432</v>
      </c>
      <c r="F180" s="4">
        <f>ABS((B180-C180)/B180)</f>
        <v>0.51744144717487173</v>
      </c>
      <c r="G180" s="1">
        <f>ABS((C180-B180)/B179)^2</f>
        <v>0.5270366015409067</v>
      </c>
      <c r="H180" s="1">
        <f>ABS((B180-B179)/B179)^2</f>
        <v>0.16241291783184664</v>
      </c>
      <c r="I180" s="1">
        <f>C180-B180</f>
        <v>-16.428765947802177</v>
      </c>
      <c r="J180" s="1">
        <f>ABS(I180-I179)^2</f>
        <v>74.472227253285951</v>
      </c>
    </row>
    <row r="181" spans="1:10">
      <c r="A181" s="6">
        <v>40452</v>
      </c>
      <c r="B181" s="28">
        <v>25.42</v>
      </c>
      <c r="C181" s="34">
        <f>$C$2*$B180+(1-$C$2)*$C180</f>
        <v>16.353995330931145</v>
      </c>
      <c r="D181" s="1">
        <f>ABS(B181-C181)</f>
        <v>9.0660046690688567</v>
      </c>
      <c r="E181" s="1">
        <f>D181^2</f>
        <v>82.19244065957831</v>
      </c>
      <c r="F181" s="4">
        <f>ABS((B181-C181)/B181)</f>
        <v>0.356648492095549</v>
      </c>
      <c r="G181" s="1">
        <f>ABS((C181-B181)/B180)^2</f>
        <v>8.1535064204430074E-2</v>
      </c>
      <c r="H181" s="1">
        <f>ABS((B181-B180)/B180)^2</f>
        <v>3.9748428296856569E-2</v>
      </c>
      <c r="I181" s="1">
        <f>C181-B181</f>
        <v>-9.0660046690688567</v>
      </c>
      <c r="J181" s="1">
        <f>ABS(I181-I180)^2</f>
        <v>54.210253647614714</v>
      </c>
    </row>
    <row r="182" spans="1:10">
      <c r="A182" s="6">
        <v>40483</v>
      </c>
      <c r="B182" s="28">
        <v>30.74</v>
      </c>
      <c r="C182" s="34">
        <f>$C$2*$B181+(1-$C$2)*$C181</f>
        <v>16.923911452737141</v>
      </c>
      <c r="D182" s="1">
        <f>ABS(B182-C182)</f>
        <v>13.816088547262858</v>
      </c>
      <c r="E182" s="1">
        <f>D182^2</f>
        <v>190.8843027458079</v>
      </c>
      <c r="F182" s="4">
        <f>ABS((B182-C182)/B182)</f>
        <v>0.44944985514843394</v>
      </c>
      <c r="G182" s="1">
        <f>ABS((C182-B182)/B181)^2</f>
        <v>0.29540587174927441</v>
      </c>
      <c r="H182" s="1">
        <f>ABS((B182-B181)/B181)^2</f>
        <v>4.3799804511585327E-2</v>
      </c>
      <c r="I182" s="1">
        <f>C182-B182</f>
        <v>-13.816088547262858</v>
      </c>
      <c r="J182" s="1">
        <f>ABS(I182-I181)^2</f>
        <v>22.563296849878562</v>
      </c>
    </row>
    <row r="183" spans="1:10">
      <c r="A183" s="6">
        <v>40513</v>
      </c>
      <c r="B183" s="28">
        <v>18.079999999999998</v>
      </c>
      <c r="C183" s="34">
        <f>$C$2*$B182+(1-$C$2)*$C182</f>
        <v>17.792432029419459</v>
      </c>
      <c r="D183" s="1">
        <f>ABS(B183-C183)</f>
        <v>0.28756797058053962</v>
      </c>
      <c r="E183" s="1">
        <f>D183^2</f>
        <v>8.2695337703810101E-2</v>
      </c>
      <c r="F183" s="4">
        <f>ABS((B183-C183)/B183)</f>
        <v>1.5905308107330735E-2</v>
      </c>
      <c r="G183" s="1">
        <f>ABS((C183-B183)/B182)^2</f>
        <v>8.7513146447284584E-5</v>
      </c>
      <c r="H183" s="1">
        <f>ABS((B183-B182)/B182)^2</f>
        <v>0.16961321453168413</v>
      </c>
      <c r="I183" s="1">
        <f>C183-B183</f>
        <v>-0.28756797058053962</v>
      </c>
      <c r="J183" s="1">
        <f>ABS(I183-I182)^2</f>
        <v>183.02086899371687</v>
      </c>
    </row>
    <row r="184" spans="1:10">
      <c r="A184" s="6">
        <v>40544</v>
      </c>
      <c r="B184" s="28">
        <v>10.39</v>
      </c>
      <c r="C184" s="34">
        <f>$C$2*$B183+(1-$C$2)*$C183</f>
        <v>17.810509410639877</v>
      </c>
      <c r="D184" s="1">
        <f>ABS(B184-C184)</f>
        <v>7.4205094106398768</v>
      </c>
      <c r="E184" s="1">
        <f>D184^2</f>
        <v>55.063959913394974</v>
      </c>
      <c r="F184" s="4">
        <f>ABS((B184-C184)/B184)</f>
        <v>0.71419724837727394</v>
      </c>
      <c r="G184" s="1">
        <f>ABS((C184-B184)/B183)^2</f>
        <v>0.16844983429532395</v>
      </c>
      <c r="H184" s="1">
        <f>ABS((B184-B183)/B183)^2</f>
        <v>0.18090718977601997</v>
      </c>
      <c r="I184" s="1">
        <f>C184-B184</f>
        <v>7.4205094106398768</v>
      </c>
      <c r="J184" s="1">
        <f>ABS(I184-I183)^2</f>
        <v>59.414456914881789</v>
      </c>
    </row>
    <row r="185" spans="1:10">
      <c r="A185" s="6">
        <v>40575</v>
      </c>
      <c r="B185" s="28">
        <v>10.4</v>
      </c>
      <c r="C185" s="34">
        <f>$C$2*$B184+(1-$C$2)*$C184</f>
        <v>17.344034033722703</v>
      </c>
      <c r="D185" s="1">
        <f>ABS(B185-C185)</f>
        <v>6.9440340337227031</v>
      </c>
      <c r="E185" s="1">
        <f>D185^2</f>
        <v>48.219608661499194</v>
      </c>
      <c r="F185" s="4">
        <f>ABS((B185-C185)/B185)</f>
        <v>0.66769558016564445</v>
      </c>
      <c r="G185" s="1">
        <f>ABS((C185-B185)/B184)^2</f>
        <v>0.44667596704000373</v>
      </c>
      <c r="H185" s="1">
        <f>ABS((B185-B184)/B184)^2</f>
        <v>9.2633677343929142E-7</v>
      </c>
      <c r="I185" s="1">
        <f>C185-B185</f>
        <v>6.9440340337227031</v>
      </c>
      <c r="J185" s="1">
        <f>ABS(I185-I184)^2</f>
        <v>0.22702878480836272</v>
      </c>
    </row>
    <row r="186" spans="1:10">
      <c r="A186" s="6">
        <v>40603</v>
      </c>
      <c r="B186" s="28">
        <v>7.54</v>
      </c>
      <c r="C186" s="34">
        <f>$C$2*$B185+(1-$C$2)*$C185</f>
        <v>16.907511321607824</v>
      </c>
      <c r="D186" s="1">
        <f>ABS(B186-C186)</f>
        <v>9.3675113216078252</v>
      </c>
      <c r="E186" s="1">
        <f>D186^2</f>
        <v>87.750268360450789</v>
      </c>
      <c r="F186" s="4">
        <f>ABS((B186-C186)/B186)</f>
        <v>1.2423755068445392</v>
      </c>
      <c r="G186" s="1">
        <f>ABS((C186-B186)/B185)^2</f>
        <v>0.81130055806629786</v>
      </c>
      <c r="H186" s="1">
        <f>ABS((B186-B185)/B185)^2</f>
        <v>7.5625000000000012E-2</v>
      </c>
      <c r="I186" s="1">
        <f>C186-B186</f>
        <v>9.3675113216078252</v>
      </c>
      <c r="J186" s="1">
        <f>ABS(I186-I185)^2</f>
        <v>5.8732421648950268</v>
      </c>
    </row>
    <row r="187" spans="1:10">
      <c r="A187" s="6">
        <v>40634</v>
      </c>
      <c r="B187" s="28">
        <v>4.53</v>
      </c>
      <c r="C187" s="34">
        <f>$C$2*$B186+(1-$C$2)*$C186</f>
        <v>16.318641591416871</v>
      </c>
      <c r="D187" s="1">
        <f>ABS(B187-C187)</f>
        <v>11.788641591416869</v>
      </c>
      <c r="E187" s="1">
        <f>D187^2</f>
        <v>138.97207057088366</v>
      </c>
      <c r="F187" s="4">
        <f>ABS((B187-C187)/B187)</f>
        <v>2.6023491371781167</v>
      </c>
      <c r="G187" s="1">
        <f>ABS((C187-B187)/B186)^2</f>
        <v>2.4444707021593701</v>
      </c>
      <c r="H187" s="1">
        <f>ABS((B187-B186)/B186)^2</f>
        <v>0.15936402845302503</v>
      </c>
      <c r="I187" s="1">
        <f>C187-B187</f>
        <v>11.788641591416869</v>
      </c>
      <c r="J187" s="1">
        <f>ABS(I187-I186)^2</f>
        <v>5.8618717833856149</v>
      </c>
    </row>
    <row r="188" spans="1:10">
      <c r="A188" s="6">
        <v>40664</v>
      </c>
      <c r="B188" s="28">
        <v>4.84</v>
      </c>
      <c r="C188" s="34">
        <f>$C$2*$B187+(1-$C$2)*$C187</f>
        <v>15.577572383713582</v>
      </c>
      <c r="D188" s="1">
        <f>ABS(B188-C188)</f>
        <v>10.737572383713582</v>
      </c>
      <c r="E188" s="1">
        <f>D188^2</f>
        <v>115.29546069548857</v>
      </c>
      <c r="F188" s="4">
        <f>ABS((B188-C188)/B188)</f>
        <v>2.2185066908499138</v>
      </c>
      <c r="G188" s="1">
        <f>ABS((C188-B188)/B187)^2</f>
        <v>5.6184407455564118</v>
      </c>
      <c r="H188" s="1">
        <f>ABS((B188-B187)/B187)^2</f>
        <v>4.6830304713730746E-3</v>
      </c>
      <c r="I188" s="1">
        <f>C188-B188</f>
        <v>10.737572383713582</v>
      </c>
      <c r="J188" s="1">
        <f>ABS(I188-I187)^2</f>
        <v>1.1047464793820165</v>
      </c>
    </row>
    <row r="189" spans="1:10">
      <c r="A189" s="6">
        <v>40695</v>
      </c>
      <c r="B189" s="28">
        <v>5.67</v>
      </c>
      <c r="C189" s="34">
        <f>$C$2*$B188+(1-$C$2)*$C188</f>
        <v>14.902576524576689</v>
      </c>
      <c r="D189" s="1">
        <f>ABS(B189-C189)</f>
        <v>9.2325765245766895</v>
      </c>
      <c r="E189" s="1">
        <f>D189^2</f>
        <v>85.240469282164582</v>
      </c>
      <c r="F189" s="4">
        <f>ABS((B189-C189)/B189)</f>
        <v>1.6283203747048836</v>
      </c>
      <c r="G189" s="1">
        <f>ABS((C189-B189)/B188)^2</f>
        <v>3.6387742163344625</v>
      </c>
      <c r="H189" s="1">
        <f>ABS((B189-B188)/B188)^2</f>
        <v>2.940799808756233E-2</v>
      </c>
      <c r="I189" s="1">
        <f>C189-B189</f>
        <v>9.2325765245766895</v>
      </c>
      <c r="J189" s="1">
        <f>ABS(I189-I188)^2</f>
        <v>2.2650125360191926</v>
      </c>
    </row>
    <row r="190" spans="1:10">
      <c r="A190" s="6">
        <v>40725</v>
      </c>
      <c r="B190" s="28">
        <v>9.7100000000000009</v>
      </c>
      <c r="C190" s="34">
        <f>$C$2*$B189+(1-$C$2)*$C189</f>
        <v>14.322189198601018</v>
      </c>
      <c r="D190" s="1">
        <f>ABS(B190-C190)</f>
        <v>4.6121891986010173</v>
      </c>
      <c r="E190" s="1">
        <f>D190^2</f>
        <v>21.272289203691894</v>
      </c>
      <c r="F190" s="4">
        <f>ABS((B190-C190)/B190)</f>
        <v>0.47499373826992963</v>
      </c>
      <c r="G190" s="1">
        <f>ABS((C190-B190)/B189)^2</f>
        <v>0.66168015713420669</v>
      </c>
      <c r="H190" s="1">
        <f>ABS((B190-B189)/B189)^2</f>
        <v>0.5076876658299353</v>
      </c>
      <c r="I190" s="1">
        <f>C190-B190</f>
        <v>4.6121891986010173</v>
      </c>
      <c r="J190" s="1">
        <f>ABS(I190-I189)^2</f>
        <v>21.347979042036624</v>
      </c>
    </row>
    <row r="191" spans="1:10">
      <c r="A191" s="6">
        <v>40756</v>
      </c>
      <c r="B191" s="28">
        <v>28.91</v>
      </c>
      <c r="C191" s="34">
        <f>$C$2*$B190+(1-$C$2)*$C190</f>
        <v>14.032253214995114</v>
      </c>
      <c r="D191" s="1">
        <f>ABS(B191-C191)</f>
        <v>14.877746785004886</v>
      </c>
      <c r="E191" s="1">
        <f>D191^2</f>
        <v>221.34734939872322</v>
      </c>
      <c r="F191" s="4">
        <f>ABS((B191-C191)/B191)</f>
        <v>0.51462285662417451</v>
      </c>
      <c r="G191" s="1">
        <f>ABS((C191-B191)/B190)^2</f>
        <v>2.3476635975601736</v>
      </c>
      <c r="H191" s="1">
        <f>ABS((B191-B190)/B190)^2</f>
        <v>3.9098851237907546</v>
      </c>
      <c r="I191" s="1">
        <f>C191-B191</f>
        <v>-14.877746785004886</v>
      </c>
      <c r="J191" s="1">
        <f>ABS(I191-I190)^2</f>
        <v>379.8576046450562</v>
      </c>
    </row>
    <row r="192" spans="1:10">
      <c r="A192" s="6">
        <v>40787</v>
      </c>
      <c r="B192" s="28">
        <v>38.74</v>
      </c>
      <c r="C192" s="34">
        <f>$C$2*$B191+(1-$C$2)*$C191</f>
        <v>14.967512798287659</v>
      </c>
      <c r="D192" s="1">
        <f>ABS(B192-C192)</f>
        <v>23.772487201712345</v>
      </c>
      <c r="E192" s="1">
        <f>D192^2</f>
        <v>565.13114775557722</v>
      </c>
      <c r="F192" s="4">
        <f>ABS((B192-C192)/B192)</f>
        <v>0.61364189988932227</v>
      </c>
      <c r="G192" s="1">
        <f>ABS((C192-B192)/B191)^2</f>
        <v>0.67616558282605044</v>
      </c>
      <c r="H192" s="1">
        <f>ABS((B192-B191)/B191)^2</f>
        <v>0.11561411319448081</v>
      </c>
      <c r="I192" s="1">
        <f>C192-B192</f>
        <v>-23.772487201712345</v>
      </c>
      <c r="J192" s="1">
        <f>ABS(I192-I191)^2</f>
        <v>79.116407080609164</v>
      </c>
    </row>
    <row r="193" spans="1:10">
      <c r="A193" s="6">
        <v>40817</v>
      </c>
      <c r="B193" s="28">
        <v>33.14</v>
      </c>
      <c r="C193" s="34">
        <f>$C$2*$B192+(1-$C$2)*$C192</f>
        <v>16.46192232114025</v>
      </c>
      <c r="D193" s="1">
        <f>ABS(B193-C193)</f>
        <v>16.678077678859751</v>
      </c>
      <c r="E193" s="1">
        <f>D193^2</f>
        <v>278.15827506207984</v>
      </c>
      <c r="F193" s="4">
        <f>ABS((B193-C193)/B193)</f>
        <v>0.50326124559021579</v>
      </c>
      <c r="G193" s="1">
        <f>ABS((C193-B193)/B192)^2</f>
        <v>0.18534153338025966</v>
      </c>
      <c r="H193" s="1">
        <f>ABS((B193-B192)/B192)^2</f>
        <v>2.0895695033727634E-2</v>
      </c>
      <c r="I193" s="1">
        <f>C193-B193</f>
        <v>-16.678077678859751</v>
      </c>
      <c r="J193" s="1">
        <f>ABS(I193-I192)^2</f>
        <v>50.330646477941571</v>
      </c>
    </row>
    <row r="194" spans="1:10">
      <c r="A194" s="6">
        <v>40848</v>
      </c>
      <c r="B194" s="28">
        <v>24.65</v>
      </c>
      <c r="C194" s="34">
        <f>$C$2*$B193+(1-$C$2)*$C193</f>
        <v>17.510356079656187</v>
      </c>
      <c r="D194" s="1">
        <f>ABS(B194-C194)</f>
        <v>7.1396439203438113</v>
      </c>
      <c r="E194" s="1">
        <f>D194^2</f>
        <v>50.974515309302348</v>
      </c>
      <c r="F194" s="4">
        <f>ABS((B194-C194)/B194)</f>
        <v>0.28964072699163534</v>
      </c>
      <c r="G194" s="1">
        <f>ABS((C194-B194)/B193)^2</f>
        <v>4.6413903697543224E-2</v>
      </c>
      <c r="H194" s="1">
        <f>ABS((B194-B193)/B193)^2</f>
        <v>6.5631204134250248E-2</v>
      </c>
      <c r="I194" s="1">
        <f>C194-B194</f>
        <v>-7.1396439203438113</v>
      </c>
      <c r="J194" s="1">
        <f>ABS(I194-I193)^2</f>
        <v>90.981718565596509</v>
      </c>
    </row>
    <row r="195" spans="1:10">
      <c r="A195" s="6">
        <v>40878</v>
      </c>
      <c r="B195" s="28">
        <v>14.19</v>
      </c>
      <c r="C195" s="34">
        <f>$C$2*$B194+(1-$C$2)*$C194</f>
        <v>17.959175413275172</v>
      </c>
      <c r="D195" s="1">
        <f>ABS(B195-C195)</f>
        <v>3.7691754132751729</v>
      </c>
      <c r="E195" s="1">
        <f>D195^2</f>
        <v>14.20668329603807</v>
      </c>
      <c r="F195" s="4">
        <f>ABS((B195-C195)/B195)</f>
        <v>0.26562194596724265</v>
      </c>
      <c r="G195" s="1">
        <f>ABS((C195-B195)/B194)^2</f>
        <v>2.3380772265737482E-2</v>
      </c>
      <c r="H195" s="1">
        <f>ABS((B195-B194)/B194)^2</f>
        <v>0.18006508975556365</v>
      </c>
      <c r="I195" s="1">
        <f>C195-B195</f>
        <v>3.7691754132751729</v>
      </c>
      <c r="J195" s="1">
        <f>ABS(I195-I194)^2</f>
        <v>119.00233925353933</v>
      </c>
    </row>
    <row r="196" spans="1:10">
      <c r="A196" s="6">
        <v>40909</v>
      </c>
      <c r="B196" s="28">
        <v>5.28</v>
      </c>
      <c r="C196" s="34">
        <f>$C$2*$B195+(1-$C$2)*$C195</f>
        <v>17.722233793195361</v>
      </c>
      <c r="D196" s="1">
        <f>ABS(B196-C196)</f>
        <v>12.44223379319536</v>
      </c>
      <c r="E196" s="1">
        <f>D196^2</f>
        <v>154.80918176453258</v>
      </c>
      <c r="F196" s="4">
        <f>ABS((B196-C196)/B196)</f>
        <v>2.3564836729536665</v>
      </c>
      <c r="G196" s="1">
        <f>ABS((C196-B196)/B195)^2</f>
        <v>0.76883283776618938</v>
      </c>
      <c r="H196" s="1">
        <f>ABS((B196-B195)/B195)^2</f>
        <v>0.39426717144402379</v>
      </c>
      <c r="I196" s="1">
        <f>C196-B196</f>
        <v>12.44223379319536</v>
      </c>
      <c r="J196" s="1">
        <f>ABS(I196-I195)^2</f>
        <v>75.221941661503777</v>
      </c>
    </row>
    <row r="197" spans="1:10">
      <c r="A197" s="6">
        <v>40940</v>
      </c>
      <c r="B197" s="28">
        <v>4.22</v>
      </c>
      <c r="C197" s="34">
        <f>$C$2*$B196+(1-$C$2)*$C196</f>
        <v>16.940077828262499</v>
      </c>
      <c r="D197" s="1">
        <f>ABS(B197-C197)</f>
        <v>12.7200778282625</v>
      </c>
      <c r="E197" s="1">
        <f>D197^2</f>
        <v>161.80037995705524</v>
      </c>
      <c r="F197" s="4">
        <f>ABS((B197-C197)/B197)</f>
        <v>3.0142364521949054</v>
      </c>
      <c r="G197" s="1">
        <f>ABS((C197-B197)/B196)^2</f>
        <v>5.803790029451303</v>
      </c>
      <c r="H197" s="1">
        <f>ABS((B197-B196)/B196)^2</f>
        <v>4.0303604224058799E-2</v>
      </c>
      <c r="I197" s="1">
        <f>C197-B197</f>
        <v>12.7200778282625</v>
      </c>
      <c r="J197" s="1">
        <f>ABS(I197-I196)^2</f>
        <v>7.7197307822390274E-2</v>
      </c>
    </row>
    <row r="198" spans="1:10">
      <c r="A198" s="6">
        <v>40969</v>
      </c>
      <c r="B198" s="28">
        <v>4.68</v>
      </c>
      <c r="C198" s="34">
        <f>$C$2*$B197+(1-$C$2)*$C197</f>
        <v>16.140455757728272</v>
      </c>
      <c r="D198" s="1">
        <f>ABS(B198-C198)</f>
        <v>11.460455757728273</v>
      </c>
      <c r="E198" s="1">
        <f>D198^2</f>
        <v>131.34204617484713</v>
      </c>
      <c r="F198" s="4">
        <f>ABS((B198-C198)/B198)</f>
        <v>2.4488153328479219</v>
      </c>
      <c r="G198" s="1">
        <f>ABS((C198-B198)/B197)^2</f>
        <v>7.3752861669126437</v>
      </c>
      <c r="H198" s="1">
        <f>ABS((B198-B197)/B197)^2</f>
        <v>1.1882033197816761E-2</v>
      </c>
      <c r="I198" s="1">
        <f>C198-B198</f>
        <v>11.460455757728273</v>
      </c>
      <c r="J198" s="1">
        <f>ABS(I198-I197)^2</f>
        <v>1.5866477605769347</v>
      </c>
    </row>
    <row r="199" spans="1:10">
      <c r="A199" s="6">
        <v>41000</v>
      </c>
      <c r="B199" s="28">
        <v>4.4800000000000004</v>
      </c>
      <c r="C199" s="34">
        <f>$C$2*$B198+(1-$C$2)*$C198</f>
        <v>15.420017291392854</v>
      </c>
      <c r="D199" s="1">
        <f>ABS(B199-C199)</f>
        <v>10.940017291392854</v>
      </c>
      <c r="E199" s="1">
        <f>D199^2</f>
        <v>119.68397833597464</v>
      </c>
      <c r="F199" s="4">
        <f>ABS((B199-C199)/B199)</f>
        <v>2.4419681454001902</v>
      </c>
      <c r="G199" s="1">
        <f>ABS((C199-B199)/B198)^2</f>
        <v>5.4644230009485106</v>
      </c>
      <c r="H199" s="1">
        <f>ABS((B199-B198)/B198)^2</f>
        <v>1.8262838775659159E-3</v>
      </c>
      <c r="I199" s="1">
        <f>C199-B199</f>
        <v>10.940017291392854</v>
      </c>
      <c r="J199" s="1">
        <f>ABS(I199-I198)^2</f>
        <v>0.27085619724156274</v>
      </c>
    </row>
    <row r="200" spans="1:10">
      <c r="A200" s="6">
        <v>41030</v>
      </c>
      <c r="B200" s="28">
        <v>4.1399999999999997</v>
      </c>
      <c r="C200" s="34">
        <f>$C$2*$B199+(1-$C$2)*$C199</f>
        <v>14.732295140920861</v>
      </c>
      <c r="D200" s="1">
        <f>ABS(B200-C200)</f>
        <v>10.592295140920861</v>
      </c>
      <c r="E200" s="1">
        <f>D200^2</f>
        <v>112.19671635237567</v>
      </c>
      <c r="F200" s="4">
        <f>ABS((B200-C200)/B200)</f>
        <v>2.5585253963576959</v>
      </c>
      <c r="G200" s="1">
        <f>ABS((C200-B200)/B199)^2</f>
        <v>5.5901584598401444</v>
      </c>
      <c r="H200" s="1">
        <f>ABS((B200-B199)/B199)^2</f>
        <v>5.7597257653061468E-3</v>
      </c>
      <c r="I200" s="1">
        <f>C200-B200</f>
        <v>10.592295140920861</v>
      </c>
      <c r="J200" s="1">
        <f>ABS(I200-I199)^2</f>
        <v>0.12091069392886747</v>
      </c>
    </row>
    <row r="201" spans="1:10">
      <c r="A201" s="6">
        <v>41061</v>
      </c>
      <c r="B201" s="28">
        <v>6.35</v>
      </c>
      <c r="C201" s="34">
        <f>$C$2*$B200+(1-$C$2)*$C200</f>
        <v>14.066431843019194</v>
      </c>
      <c r="D201" s="1">
        <f>ABS(B201-C201)</f>
        <v>7.716431843019194</v>
      </c>
      <c r="E201" s="1">
        <f>D201^2</f>
        <v>59.543320387960598</v>
      </c>
      <c r="F201" s="4">
        <f>ABS((B201-C201)/B201)</f>
        <v>1.2151861170108968</v>
      </c>
      <c r="G201" s="1">
        <f>ABS((C201-B201)/B200)^2</f>
        <v>3.4740204198441389</v>
      </c>
      <c r="H201" s="1">
        <f>ABS((B201-B200)/B200)^2</f>
        <v>0.28495997572872184</v>
      </c>
      <c r="I201" s="1">
        <f>C201-B201</f>
        <v>7.716431843019194</v>
      </c>
      <c r="J201" s="1">
        <f>ABS(I201-I200)^2</f>
        <v>8.2705897082178499</v>
      </c>
    </row>
    <row r="202" spans="1:10">
      <c r="A202" s="6">
        <v>41091</v>
      </c>
      <c r="B202" s="28">
        <v>7.39</v>
      </c>
      <c r="C202" s="34">
        <f>$C$2*$B201+(1-$C$2)*$C201</f>
        <v>13.581353898469064</v>
      </c>
      <c r="D202" s="1">
        <f>ABS(B202-C202)</f>
        <v>6.1913538984690648</v>
      </c>
      <c r="E202" s="1">
        <f>D202^2</f>
        <v>38.33286309608809</v>
      </c>
      <c r="F202" s="4">
        <f>ABS((B202-C202)/B202)</f>
        <v>0.83780161007700471</v>
      </c>
      <c r="G202" s="1">
        <f>ABS((C202-B202)/B201)^2</f>
        <v>0.95065690609679676</v>
      </c>
      <c r="H202" s="1">
        <f>ABS((B202-B201)/B201)^2</f>
        <v>2.6823733647467304E-2</v>
      </c>
      <c r="I202" s="1">
        <f>C202-B202</f>
        <v>6.1913538984690648</v>
      </c>
      <c r="J202" s="1">
        <f>ABS(I202-I201)^2</f>
        <v>2.3258627369532472</v>
      </c>
    </row>
    <row r="203" spans="1:10">
      <c r="A203" s="6">
        <v>41122</v>
      </c>
      <c r="B203" s="28">
        <v>12.35</v>
      </c>
      <c r="C203" s="34">
        <f>$C$2*$B202+(1-$C$2)*$C202</f>
        <v>13.192146906928178</v>
      </c>
      <c r="D203" s="1">
        <f>ABS(B203-C203)</f>
        <v>0.8421469069281784</v>
      </c>
      <c r="E203" s="1">
        <f>D203^2</f>
        <v>0.70921141284869793</v>
      </c>
      <c r="F203" s="4">
        <f>ABS((B203-C203)/B203)</f>
        <v>6.8190032949650078E-2</v>
      </c>
      <c r="G203" s="1">
        <f>ABS((C203-B203)/B202)^2</f>
        <v>1.2986342089915934E-2</v>
      </c>
      <c r="H203" s="1">
        <f>ABS((B203-B202)/B202)^2</f>
        <v>0.45047892316904137</v>
      </c>
      <c r="I203" s="1">
        <f>C203-B203</f>
        <v>0.8421469069281784</v>
      </c>
      <c r="J203" s="1">
        <f>ABS(I203-I202)^2</f>
        <v>28.614015438349902</v>
      </c>
    </row>
    <row r="204" spans="1:10">
      <c r="A204" s="6">
        <v>41153</v>
      </c>
      <c r="B204" s="28">
        <v>24.08</v>
      </c>
      <c r="C204" s="34">
        <f>$C$2*$B203+(1-$C$2)*$C203</f>
        <v>13.139207037966395</v>
      </c>
      <c r="D204" s="1">
        <f>ABS(B204-C204)</f>
        <v>10.940792962033603</v>
      </c>
      <c r="E204" s="1">
        <f>D204^2</f>
        <v>119.70095063808402</v>
      </c>
      <c r="F204" s="4">
        <f>ABS((B204-C204)/B204)</f>
        <v>0.45435186719408654</v>
      </c>
      <c r="G204" s="1">
        <f>ABS((C204-B204)/B203)^2</f>
        <v>0.7848084750648856</v>
      </c>
      <c r="H204" s="1">
        <f>ABS((B204-B203)/B203)^2</f>
        <v>0.90211542559294511</v>
      </c>
      <c r="I204" s="1">
        <f>C204-B204</f>
        <v>-10.940792962033603</v>
      </c>
      <c r="J204" s="1">
        <f>ABS(I204-I203)^2</f>
        <v>138.83767195556908</v>
      </c>
    </row>
    <row r="205" spans="1:10">
      <c r="A205" s="6">
        <v>41183</v>
      </c>
      <c r="B205" s="28">
        <v>24.99</v>
      </c>
      <c r="C205" s="34">
        <f>$C$2*$B204+(1-$C$2)*$C204</f>
        <v>13.826977949410779</v>
      </c>
      <c r="D205" s="1">
        <f>ABS(B205-C205)</f>
        <v>11.16302205058922</v>
      </c>
      <c r="E205" s="1">
        <f>D205^2</f>
        <v>124.61306130194114</v>
      </c>
      <c r="F205" s="4">
        <f>ABS((B205-C205)/B205)</f>
        <v>0.44669956184830811</v>
      </c>
      <c r="G205" s="1">
        <f>ABS((C205-B205)/B204)^2</f>
        <v>0.2149070190001027</v>
      </c>
      <c r="H205" s="1">
        <f>ABS((B205-B204)/B204)^2</f>
        <v>1.4281368307193087E-3</v>
      </c>
      <c r="I205" s="1">
        <f>C205-B205</f>
        <v>-11.16302205058922</v>
      </c>
      <c r="J205" s="1">
        <f>ABS(I205-I204)^2</f>
        <v>4.9385767800260098E-2</v>
      </c>
    </row>
    <row r="206" spans="1:10">
      <c r="A206" s="25">
        <v>41214</v>
      </c>
      <c r="B206" s="27"/>
      <c r="C206" s="35">
        <f>$C$2*$B205+(1-$C$2)*$C205</f>
        <v>14.528718844869642</v>
      </c>
    </row>
    <row r="207" spans="1:10">
      <c r="A207" s="25">
        <v>41244</v>
      </c>
      <c r="B207" s="27"/>
      <c r="C207" s="34"/>
    </row>
    <row r="208" spans="1:10">
      <c r="A208" s="25">
        <v>41275</v>
      </c>
      <c r="B208" s="27"/>
      <c r="C208" s="34"/>
    </row>
    <row r="209" spans="1:12">
      <c r="A209" s="25">
        <v>41306</v>
      </c>
      <c r="B209" s="5"/>
    </row>
    <row r="210" spans="1:12">
      <c r="A210" s="12"/>
      <c r="B210" s="22" t="s">
        <v>11</v>
      </c>
      <c r="C210" s="21">
        <f>SQRT(SUM(E7:E205)/COUNTA(E7:E205))</f>
        <v>9.6581538697484284</v>
      </c>
      <c r="D210" s="20"/>
    </row>
    <row r="211" spans="1:12">
      <c r="A211" s="6"/>
      <c r="B211" s="22" t="s">
        <v>10</v>
      </c>
      <c r="C211" s="21">
        <f>SUM(E7:E205)/COUNTA(E7:E205)</f>
        <v>93.279936171736551</v>
      </c>
      <c r="D211" s="24">
        <f>C210^2</f>
        <v>93.279936171736537</v>
      </c>
      <c r="F211" s="4"/>
    </row>
    <row r="212" spans="1:12">
      <c r="A212" s="6"/>
      <c r="B212" s="22" t="s">
        <v>9</v>
      </c>
      <c r="C212" s="21">
        <f>SUM(D7:D205)/COUNTA(D7:D205)</f>
        <v>7.2097327264405111</v>
      </c>
      <c r="D212" s="20"/>
      <c r="F212" s="4"/>
    </row>
    <row r="213" spans="1:12">
      <c r="A213" s="6"/>
      <c r="B213" s="22" t="s">
        <v>8</v>
      </c>
      <c r="C213" s="23">
        <f>SUM(F7:F205)/COUNTA(F7:F205)</f>
        <v>1.1896978142542796</v>
      </c>
      <c r="D213" s="20"/>
      <c r="F213" s="4"/>
    </row>
    <row r="214" spans="1:12">
      <c r="A214" s="6"/>
      <c r="B214" s="22" t="s">
        <v>7</v>
      </c>
      <c r="C214" s="21">
        <f>SQRT(SUM(G7:G205)/SUM(H7:H205))</f>
        <v>2.3811520995470685</v>
      </c>
      <c r="D214" s="20"/>
      <c r="F214" s="4"/>
    </row>
    <row r="215" spans="1:12" hidden="1">
      <c r="A215" s="6"/>
      <c r="B215" s="5"/>
      <c r="F215" s="4"/>
    </row>
    <row r="216" spans="1:12" hidden="1">
      <c r="A216" s="6"/>
      <c r="B216" s="5"/>
      <c r="F216" s="4"/>
    </row>
    <row r="217" spans="1:12" hidden="1">
      <c r="A217" s="6"/>
      <c r="B217" s="5"/>
      <c r="F217" s="4"/>
    </row>
    <row r="218" spans="1:12">
      <c r="A218" s="19" t="s">
        <v>6</v>
      </c>
      <c r="B218" s="18"/>
      <c r="C218" s="18"/>
      <c r="D218" s="18"/>
      <c r="E218" s="18"/>
      <c r="F218" s="18"/>
      <c r="G218" s="18"/>
      <c r="H218" s="18"/>
      <c r="I218" s="18"/>
      <c r="J218" s="18"/>
    </row>
    <row r="219" spans="1:12">
      <c r="A219" s="18"/>
      <c r="B219" s="18"/>
      <c r="C219" s="18"/>
      <c r="D219" s="18"/>
      <c r="E219" s="18"/>
      <c r="F219" s="18"/>
      <c r="G219" s="18"/>
      <c r="H219" s="18"/>
      <c r="I219" s="18"/>
      <c r="J219" s="18"/>
    </row>
    <row r="220" spans="1:12" ht="30">
      <c r="A220" s="16" t="s">
        <v>5</v>
      </c>
      <c r="B220" s="16" t="s">
        <v>4</v>
      </c>
      <c r="C220" s="17" t="s">
        <v>3</v>
      </c>
      <c r="D220" s="16" t="s">
        <v>2</v>
      </c>
      <c r="E220" s="16" t="s">
        <v>1</v>
      </c>
      <c r="F220" s="16"/>
      <c r="G220" s="16"/>
      <c r="H220" s="16"/>
      <c r="I220" s="16" t="s">
        <v>0</v>
      </c>
      <c r="J220" s="16"/>
    </row>
    <row r="221" spans="1:12">
      <c r="A221" s="12">
        <v>1</v>
      </c>
      <c r="B221" s="15">
        <v>265.22000000000003</v>
      </c>
      <c r="C221" s="14"/>
      <c r="D221" s="14"/>
      <c r="E221" s="14"/>
      <c r="F221" s="14"/>
      <c r="G221" s="14"/>
      <c r="H221" s="14"/>
      <c r="I221" s="14"/>
      <c r="J221" s="8"/>
      <c r="K221" s="8"/>
      <c r="L221" s="8"/>
    </row>
    <row r="222" spans="1:12">
      <c r="A222" s="12">
        <v>2</v>
      </c>
      <c r="B222" s="11">
        <v>146.63999999999999</v>
      </c>
      <c r="C222" s="13"/>
      <c r="D222" s="13"/>
      <c r="E222" s="13"/>
      <c r="F222" s="13"/>
      <c r="G222" s="13"/>
      <c r="H222" s="13"/>
      <c r="I222" s="13"/>
      <c r="J222" s="8"/>
      <c r="K222" s="8"/>
      <c r="L222" s="8"/>
    </row>
    <row r="223" spans="1:12">
      <c r="A223" s="12">
        <v>3</v>
      </c>
      <c r="B223" s="11">
        <v>182.5</v>
      </c>
      <c r="C223" s="13"/>
      <c r="D223" s="13"/>
      <c r="E223" s="13"/>
      <c r="F223" s="13"/>
      <c r="G223" s="13"/>
      <c r="H223" s="13"/>
      <c r="I223" s="13"/>
      <c r="J223" s="8"/>
      <c r="K223" s="8"/>
      <c r="L223" s="8"/>
    </row>
    <row r="224" spans="1:12">
      <c r="A224" s="12">
        <v>4</v>
      </c>
      <c r="B224" s="11">
        <v>118.54</v>
      </c>
      <c r="C224" s="10">
        <v>198.12</v>
      </c>
      <c r="D224" s="9">
        <v>79.58</v>
      </c>
      <c r="E224" s="9">
        <v>6332.9763999999996</v>
      </c>
      <c r="F224" s="7">
        <v>0.67133457060907709</v>
      </c>
      <c r="G224" s="9">
        <v>0.19014378382435732</v>
      </c>
      <c r="H224" s="9">
        <v>0.12282624432351284</v>
      </c>
      <c r="I224" s="9">
        <v>79.58</v>
      </c>
      <c r="J224" s="8"/>
      <c r="K224" s="1"/>
      <c r="L224" s="8"/>
    </row>
    <row r="225" spans="1:6">
      <c r="A225" s="6"/>
      <c r="B225" s="5"/>
      <c r="F225" s="7"/>
    </row>
    <row r="226" spans="1:6">
      <c r="A226" s="6"/>
      <c r="B226" s="5"/>
      <c r="F226" s="4"/>
    </row>
    <row r="227" spans="1:6">
      <c r="A227" s="6"/>
      <c r="B227" s="5"/>
      <c r="F227" s="4"/>
    </row>
    <row r="228" spans="1:6">
      <c r="A228" s="6"/>
      <c r="B228" s="5"/>
      <c r="F228" s="4"/>
    </row>
    <row r="229" spans="1:6">
      <c r="A229" s="6"/>
      <c r="B229" s="5"/>
      <c r="F229" s="4"/>
    </row>
    <row r="230" spans="1:6">
      <c r="A230" s="6"/>
      <c r="B230" s="5"/>
      <c r="F230" s="4"/>
    </row>
    <row r="231" spans="1:6">
      <c r="A231" s="6"/>
      <c r="B231" s="5"/>
      <c r="F231" s="4"/>
    </row>
    <row r="232" spans="1:6">
      <c r="A232" s="6"/>
      <c r="B232" s="5"/>
      <c r="F232" s="4"/>
    </row>
    <row r="233" spans="1:6">
      <c r="A233" s="6"/>
      <c r="B233" s="5"/>
      <c r="F233" s="4"/>
    </row>
    <row r="234" spans="1:6">
      <c r="A234" s="6"/>
      <c r="B234" s="5"/>
      <c r="F234" s="4"/>
    </row>
    <row r="235" spans="1:6">
      <c r="A235" s="6"/>
      <c r="B235" s="5"/>
      <c r="F235" s="4"/>
    </row>
    <row r="236" spans="1:6">
      <c r="A236" s="6"/>
      <c r="B236" s="5"/>
      <c r="F236" s="4"/>
    </row>
    <row r="237" spans="1:6">
      <c r="A237" s="6"/>
      <c r="B237" s="5"/>
      <c r="F237" s="4"/>
    </row>
    <row r="238" spans="1:6">
      <c r="A238" s="6"/>
      <c r="B238" s="5"/>
      <c r="F238" s="4"/>
    </row>
    <row r="239" spans="1:6">
      <c r="A239" s="6"/>
      <c r="B239" s="5"/>
      <c r="F239" s="4"/>
    </row>
    <row r="240" spans="1:6">
      <c r="A240" s="6"/>
      <c r="B240" s="5"/>
      <c r="F240" s="4"/>
    </row>
    <row r="241" spans="1:6">
      <c r="A241" s="6"/>
      <c r="B241" s="5"/>
      <c r="F241" s="4"/>
    </row>
    <row r="242" spans="1:6">
      <c r="A242" s="6"/>
      <c r="B242" s="5"/>
      <c r="F242" s="4"/>
    </row>
    <row r="243" spans="1:6">
      <c r="A243" s="6"/>
      <c r="B243" s="5"/>
      <c r="F243" s="4"/>
    </row>
    <row r="244" spans="1:6">
      <c r="A244" s="6"/>
      <c r="B244" s="5"/>
      <c r="F244" s="4"/>
    </row>
    <row r="245" spans="1:6">
      <c r="A245" s="6"/>
      <c r="B245" s="5"/>
      <c r="F245" s="4"/>
    </row>
    <row r="246" spans="1:6">
      <c r="A246" s="6"/>
      <c r="B246" s="5"/>
      <c r="F246" s="4"/>
    </row>
    <row r="247" spans="1:6">
      <c r="A247" s="6"/>
      <c r="B247" s="5"/>
      <c r="F247" s="4"/>
    </row>
    <row r="248" spans="1:6">
      <c r="A248" s="6"/>
      <c r="B248" s="5"/>
      <c r="F248" s="4"/>
    </row>
    <row r="249" spans="1:6">
      <c r="A249" s="6"/>
      <c r="B249" s="5"/>
      <c r="F249" s="4"/>
    </row>
    <row r="250" spans="1:6">
      <c r="A250" s="6"/>
      <c r="B250" s="5"/>
      <c r="F250" s="4"/>
    </row>
    <row r="251" spans="1:6">
      <c r="A251" s="6"/>
      <c r="B251" s="5"/>
      <c r="F251" s="4"/>
    </row>
    <row r="252" spans="1:6">
      <c r="A252" s="6"/>
      <c r="B252" s="5"/>
      <c r="F252" s="4"/>
    </row>
    <row r="253" spans="1:6">
      <c r="A253" s="6"/>
      <c r="B253" s="5"/>
      <c r="F253" s="4"/>
    </row>
    <row r="254" spans="1:6">
      <c r="A254" s="6"/>
      <c r="B254" s="5"/>
      <c r="F254" s="4"/>
    </row>
    <row r="255" spans="1:6">
      <c r="A255" s="6"/>
      <c r="B255" s="5"/>
      <c r="F255" s="4"/>
    </row>
    <row r="256" spans="1:6">
      <c r="A256" s="6"/>
      <c r="B256" s="5"/>
      <c r="F256" s="4"/>
    </row>
    <row r="257" spans="1:6">
      <c r="A257" s="6"/>
      <c r="B257" s="5"/>
      <c r="F257" s="4"/>
    </row>
    <row r="258" spans="1:6">
      <c r="A258" s="6"/>
      <c r="B258" s="5"/>
      <c r="F258" s="4"/>
    </row>
    <row r="259" spans="1:6">
      <c r="A259" s="6"/>
      <c r="B259" s="5"/>
      <c r="F259" s="4"/>
    </row>
    <row r="260" spans="1:6">
      <c r="A260" s="6"/>
      <c r="B260" s="5"/>
      <c r="F260" s="4"/>
    </row>
    <row r="261" spans="1:6">
      <c r="A261" s="6"/>
      <c r="B261" s="5"/>
      <c r="F261" s="4"/>
    </row>
    <row r="262" spans="1:6">
      <c r="A262" s="6"/>
      <c r="B262" s="5"/>
      <c r="F262" s="4"/>
    </row>
    <row r="263" spans="1:6">
      <c r="A263" s="6"/>
      <c r="B263" s="5"/>
      <c r="F263" s="4"/>
    </row>
    <row r="264" spans="1:6">
      <c r="A264" s="6"/>
      <c r="B264" s="5"/>
      <c r="F264" s="4"/>
    </row>
    <row r="265" spans="1:6">
      <c r="A265" s="6"/>
      <c r="B265" s="5"/>
      <c r="F265" s="4"/>
    </row>
    <row r="266" spans="1:6">
      <c r="A266" s="6"/>
      <c r="B266" s="5"/>
      <c r="F266" s="4"/>
    </row>
    <row r="267" spans="1:6">
      <c r="A267" s="6"/>
      <c r="B267" s="5"/>
      <c r="F267" s="4"/>
    </row>
    <row r="268" spans="1:6">
      <c r="A268" s="6"/>
      <c r="B268" s="5"/>
      <c r="F268" s="4"/>
    </row>
    <row r="269" spans="1:6">
      <c r="A269" s="6"/>
      <c r="B269" s="5"/>
      <c r="F269" s="4"/>
    </row>
    <row r="270" spans="1:6">
      <c r="A270" s="6"/>
      <c r="B270" s="5"/>
      <c r="F270" s="4"/>
    </row>
    <row r="271" spans="1:6">
      <c r="A271" s="6"/>
      <c r="B271" s="5"/>
      <c r="F271" s="4"/>
    </row>
    <row r="272" spans="1:6">
      <c r="A272" s="6"/>
      <c r="B272" s="5"/>
      <c r="F272" s="4"/>
    </row>
    <row r="273" spans="1:6">
      <c r="A273" s="6"/>
      <c r="B273" s="5"/>
      <c r="F273" s="4"/>
    </row>
    <row r="274" spans="1:6">
      <c r="A274" s="6"/>
      <c r="B274" s="5"/>
      <c r="F274" s="4"/>
    </row>
    <row r="275" spans="1:6">
      <c r="A275" s="6"/>
      <c r="B275" s="5"/>
      <c r="F275" s="4"/>
    </row>
    <row r="276" spans="1:6">
      <c r="A276" s="6"/>
      <c r="B276" s="5"/>
      <c r="F276" s="4"/>
    </row>
    <row r="277" spans="1:6">
      <c r="A277" s="6"/>
      <c r="B277" s="5"/>
      <c r="F277" s="4"/>
    </row>
    <row r="278" spans="1:6">
      <c r="A278" s="6"/>
      <c r="B278" s="5"/>
      <c r="F278" s="4"/>
    </row>
    <row r="279" spans="1:6">
      <c r="A279" s="6"/>
      <c r="B279" s="5"/>
      <c r="F279" s="4"/>
    </row>
    <row r="280" spans="1:6">
      <c r="A280" s="6"/>
      <c r="B280" s="5"/>
      <c r="F280" s="4"/>
    </row>
    <row r="281" spans="1:6">
      <c r="A281" s="6"/>
      <c r="B281" s="5"/>
      <c r="F281" s="4"/>
    </row>
    <row r="282" spans="1:6">
      <c r="A282" s="6"/>
      <c r="B282" s="5"/>
      <c r="F282" s="4"/>
    </row>
    <row r="283" spans="1:6">
      <c r="A283" s="6"/>
      <c r="B283" s="5"/>
      <c r="F283" s="4"/>
    </row>
    <row r="284" spans="1:6">
      <c r="A284" s="6"/>
      <c r="B284" s="5"/>
      <c r="F284" s="4"/>
    </row>
    <row r="285" spans="1:6">
      <c r="A285" s="6"/>
      <c r="B285" s="5"/>
      <c r="F285" s="4"/>
    </row>
    <row r="286" spans="1:6">
      <c r="A286" s="6"/>
      <c r="B286" s="5"/>
      <c r="F286" s="4"/>
    </row>
    <row r="287" spans="1:6">
      <c r="A287" s="6"/>
      <c r="B287" s="5"/>
      <c r="F287" s="4"/>
    </row>
    <row r="288" spans="1:6">
      <c r="A288" s="6"/>
      <c r="B288" s="5"/>
      <c r="F288" s="4"/>
    </row>
    <row r="289" spans="1:6">
      <c r="A289" s="6"/>
      <c r="B289" s="5"/>
      <c r="F289" s="4"/>
    </row>
    <row r="290" spans="1:6">
      <c r="A290" s="6"/>
      <c r="B290" s="5"/>
      <c r="F290" s="4"/>
    </row>
    <row r="291" spans="1:6">
      <c r="A291" s="6"/>
      <c r="B291" s="5"/>
      <c r="F291" s="4"/>
    </row>
    <row r="292" spans="1:6">
      <c r="A292" s="6"/>
      <c r="B292" s="5"/>
      <c r="F292" s="4"/>
    </row>
    <row r="293" spans="1:6">
      <c r="A293" s="6"/>
      <c r="B293" s="5"/>
      <c r="F293" s="4"/>
    </row>
    <row r="294" spans="1:6">
      <c r="A294" s="6"/>
      <c r="B294" s="5"/>
      <c r="F294" s="4"/>
    </row>
    <row r="295" spans="1:6">
      <c r="A295" s="6"/>
      <c r="B295" s="5"/>
      <c r="F295" s="4"/>
    </row>
    <row r="296" spans="1:6">
      <c r="A296" s="6"/>
      <c r="B296" s="5"/>
      <c r="F296" s="4"/>
    </row>
    <row r="297" spans="1:6">
      <c r="A297" s="6"/>
      <c r="B297" s="5"/>
      <c r="F297" s="4"/>
    </row>
    <row r="298" spans="1:6">
      <c r="A298" s="6"/>
      <c r="B298" s="5"/>
      <c r="F298" s="4"/>
    </row>
    <row r="299" spans="1:6">
      <c r="A299" s="6"/>
      <c r="B299" s="5"/>
      <c r="F299" s="4"/>
    </row>
    <row r="300" spans="1:6">
      <c r="A300" s="6"/>
      <c r="B300" s="5"/>
      <c r="F300" s="4"/>
    </row>
    <row r="301" spans="1:6">
      <c r="A301" s="6"/>
      <c r="B301" s="5"/>
      <c r="F301" s="4"/>
    </row>
    <row r="302" spans="1:6">
      <c r="A302" s="6"/>
      <c r="B302" s="5"/>
      <c r="F302" s="4"/>
    </row>
    <row r="303" spans="1:6">
      <c r="A303" s="6"/>
      <c r="B303" s="5"/>
      <c r="F303" s="4"/>
    </row>
    <row r="304" spans="1:6">
      <c r="A304" s="6"/>
      <c r="B304" s="5"/>
      <c r="F304" s="4"/>
    </row>
    <row r="305" spans="1:6">
      <c r="A305" s="6"/>
      <c r="B305" s="5"/>
      <c r="F305" s="4"/>
    </row>
    <row r="306" spans="1:6">
      <c r="A306" s="6"/>
      <c r="B306" s="5"/>
      <c r="F306" s="4"/>
    </row>
    <row r="307" spans="1:6">
      <c r="A307" s="6"/>
      <c r="B307" s="5"/>
      <c r="F307" s="4"/>
    </row>
    <row r="308" spans="1:6">
      <c r="A308" s="6"/>
      <c r="B308" s="5"/>
      <c r="F308" s="4"/>
    </row>
    <row r="309" spans="1:6">
      <c r="A309" s="6"/>
      <c r="B309" s="5"/>
      <c r="F309" s="4"/>
    </row>
    <row r="310" spans="1:6">
      <c r="A310" s="6"/>
      <c r="B310" s="5"/>
      <c r="F310" s="4"/>
    </row>
    <row r="311" spans="1:6">
      <c r="A311" s="6"/>
      <c r="B311" s="5"/>
      <c r="F311" s="4"/>
    </row>
    <row r="312" spans="1:6">
      <c r="A312" s="6"/>
      <c r="B312" s="5"/>
      <c r="F312" s="4"/>
    </row>
    <row r="313" spans="1:6">
      <c r="A313" s="6"/>
      <c r="B313" s="5"/>
      <c r="F313" s="4"/>
    </row>
    <row r="314" spans="1:6">
      <c r="A314" s="6"/>
      <c r="B314" s="5"/>
      <c r="F314" s="4"/>
    </row>
    <row r="315" spans="1:6">
      <c r="A315" s="6"/>
      <c r="B315" s="5"/>
      <c r="F315" s="4"/>
    </row>
    <row r="316" spans="1:6">
      <c r="A316" s="6"/>
      <c r="B316" s="5"/>
      <c r="F316" s="4"/>
    </row>
    <row r="317" spans="1:6">
      <c r="A317" s="6"/>
      <c r="B317" s="5"/>
      <c r="F317" s="4"/>
    </row>
    <row r="318" spans="1:6">
      <c r="A318" s="6"/>
      <c r="B318" s="5"/>
      <c r="F318" s="4"/>
    </row>
    <row r="319" spans="1:6">
      <c r="A319" s="6"/>
      <c r="B319" s="5"/>
      <c r="F319" s="4"/>
    </row>
    <row r="320" spans="1:6">
      <c r="A320" s="6"/>
      <c r="B320" s="5"/>
      <c r="F320" s="4"/>
    </row>
    <row r="321" spans="1:6">
      <c r="A321" s="6"/>
      <c r="B321" s="5"/>
      <c r="F321" s="4"/>
    </row>
    <row r="322" spans="1:6">
      <c r="A322" s="6"/>
      <c r="B322" s="5"/>
      <c r="F322" s="4"/>
    </row>
    <row r="323" spans="1:6">
      <c r="A323" s="6"/>
      <c r="B323" s="5"/>
      <c r="F323" s="4"/>
    </row>
    <row r="324" spans="1:6">
      <c r="A324" s="6"/>
      <c r="B324" s="5"/>
      <c r="F324" s="4"/>
    </row>
    <row r="325" spans="1:6">
      <c r="A325" s="6"/>
      <c r="B325" s="5"/>
      <c r="F325" s="4"/>
    </row>
    <row r="326" spans="1:6">
      <c r="A326" s="6"/>
      <c r="B326" s="5"/>
      <c r="F326" s="4"/>
    </row>
    <row r="327" spans="1:6">
      <c r="A327" s="6"/>
      <c r="B327" s="5"/>
      <c r="F327" s="4"/>
    </row>
    <row r="328" spans="1:6">
      <c r="A328" s="6"/>
      <c r="B328" s="5"/>
      <c r="F328" s="4"/>
    </row>
    <row r="329" spans="1:6">
      <c r="A329" s="6"/>
      <c r="B329" s="5"/>
      <c r="F329" s="4"/>
    </row>
    <row r="330" spans="1:6">
      <c r="A330" s="6"/>
      <c r="B330" s="5"/>
      <c r="F330" s="4"/>
    </row>
    <row r="331" spans="1:6">
      <c r="A331" s="6"/>
      <c r="B331" s="5"/>
      <c r="F331" s="4"/>
    </row>
    <row r="332" spans="1:6">
      <c r="A332" s="6"/>
      <c r="B332" s="5"/>
      <c r="F332" s="4"/>
    </row>
    <row r="333" spans="1:6">
      <c r="A333" s="6"/>
      <c r="B333" s="5"/>
      <c r="F333" s="4"/>
    </row>
    <row r="334" spans="1:6">
      <c r="A334" s="6"/>
      <c r="B334" s="5"/>
      <c r="F334" s="4"/>
    </row>
    <row r="335" spans="1:6">
      <c r="A335" s="6"/>
      <c r="B335" s="5"/>
      <c r="F335" s="4"/>
    </row>
    <row r="336" spans="1:6">
      <c r="A336" s="6"/>
      <c r="B336" s="5"/>
      <c r="F336" s="4"/>
    </row>
    <row r="337" spans="1:6">
      <c r="A337" s="6"/>
      <c r="B337" s="5"/>
      <c r="F337" s="4"/>
    </row>
    <row r="338" spans="1:6">
      <c r="A338" s="6"/>
      <c r="B338" s="5"/>
      <c r="F338" s="4"/>
    </row>
    <row r="339" spans="1:6">
      <c r="A339" s="6"/>
      <c r="B339" s="5"/>
      <c r="F339" s="4"/>
    </row>
    <row r="340" spans="1:6">
      <c r="A340" s="6"/>
      <c r="B340" s="5"/>
      <c r="F340" s="4"/>
    </row>
    <row r="341" spans="1:6">
      <c r="A341" s="6"/>
      <c r="B341" s="5"/>
      <c r="F341" s="4"/>
    </row>
    <row r="342" spans="1:6">
      <c r="A342" s="6"/>
      <c r="B342" s="5"/>
      <c r="F342" s="4"/>
    </row>
    <row r="343" spans="1:6">
      <c r="A343" s="6"/>
      <c r="B343" s="5"/>
      <c r="F343" s="4"/>
    </row>
    <row r="344" spans="1:6">
      <c r="A344" s="6"/>
      <c r="B344" s="5"/>
      <c r="F344" s="4"/>
    </row>
    <row r="345" spans="1:6">
      <c r="A345" s="6"/>
      <c r="B345" s="5"/>
      <c r="F345" s="4"/>
    </row>
    <row r="346" spans="1:6">
      <c r="A346" s="6"/>
      <c r="B346" s="5"/>
      <c r="F346" s="4"/>
    </row>
    <row r="347" spans="1:6">
      <c r="A347" s="6"/>
      <c r="B347" s="5"/>
      <c r="F347" s="4"/>
    </row>
    <row r="348" spans="1:6">
      <c r="A348" s="6"/>
      <c r="B348" s="5"/>
      <c r="F348" s="4"/>
    </row>
    <row r="349" spans="1:6">
      <c r="A349" s="6"/>
      <c r="B349" s="5"/>
      <c r="F349" s="4"/>
    </row>
    <row r="350" spans="1:6">
      <c r="A350" s="6"/>
      <c r="B350" s="5"/>
      <c r="F350" s="4"/>
    </row>
    <row r="351" spans="1:6">
      <c r="A351" s="6"/>
      <c r="B351" s="5"/>
      <c r="F351" s="4"/>
    </row>
    <row r="352" spans="1:6">
      <c r="A352" s="6"/>
      <c r="B352" s="5"/>
      <c r="F352" s="4"/>
    </row>
    <row r="353" spans="1:6">
      <c r="A353" s="6"/>
      <c r="B353" s="5"/>
      <c r="F353" s="4"/>
    </row>
    <row r="354" spans="1:6">
      <c r="A354" s="6"/>
      <c r="B354" s="5"/>
      <c r="F354" s="4"/>
    </row>
    <row r="355" spans="1:6">
      <c r="A355" s="6"/>
      <c r="B355" s="5"/>
      <c r="F355" s="4"/>
    </row>
    <row r="356" spans="1:6">
      <c r="A356" s="6"/>
      <c r="B356" s="5"/>
      <c r="F356" s="4"/>
    </row>
    <row r="357" spans="1:6">
      <c r="A357" s="6"/>
      <c r="B357" s="5"/>
      <c r="F357" s="4"/>
    </row>
    <row r="358" spans="1:6">
      <c r="A358" s="6"/>
      <c r="B358" s="5"/>
      <c r="F358" s="4"/>
    </row>
    <row r="359" spans="1:6">
      <c r="A359" s="6"/>
      <c r="B359" s="5"/>
      <c r="F359" s="4"/>
    </row>
    <row r="360" spans="1:6">
      <c r="A360" s="6"/>
      <c r="B360" s="5"/>
      <c r="F360" s="4"/>
    </row>
    <row r="361" spans="1:6">
      <c r="A361" s="6"/>
      <c r="B361" s="5"/>
      <c r="F361" s="4"/>
    </row>
    <row r="362" spans="1:6">
      <c r="A362" s="6"/>
      <c r="B362" s="5"/>
      <c r="F362" s="4"/>
    </row>
    <row r="363" spans="1:6">
      <c r="A363" s="6"/>
      <c r="B363" s="5"/>
      <c r="F363" s="4"/>
    </row>
    <row r="364" spans="1:6">
      <c r="A364" s="6"/>
      <c r="B364" s="5"/>
      <c r="F364" s="4"/>
    </row>
    <row r="365" spans="1:6">
      <c r="A365" s="6"/>
      <c r="B365" s="5"/>
      <c r="F365" s="4"/>
    </row>
    <row r="366" spans="1:6">
      <c r="A366" s="6"/>
      <c r="B366" s="5"/>
      <c r="F366" s="4"/>
    </row>
    <row r="367" spans="1:6">
      <c r="A367" s="6"/>
      <c r="B367" s="5"/>
      <c r="F367" s="4"/>
    </row>
    <row r="368" spans="1:6">
      <c r="A368" s="6"/>
      <c r="B368" s="5"/>
      <c r="F368" s="4"/>
    </row>
    <row r="369" spans="1:2">
      <c r="A369" s="3"/>
      <c r="B369" s="2"/>
    </row>
    <row r="370" spans="1:2">
      <c r="A370" s="3"/>
      <c r="B370" s="2"/>
    </row>
    <row r="371" spans="1:2">
      <c r="A371" s="3"/>
      <c r="B371" s="2"/>
    </row>
    <row r="372" spans="1:2">
      <c r="A372" s="3"/>
      <c r="B372" s="2"/>
    </row>
    <row r="373" spans="1:2">
      <c r="A373" s="3"/>
      <c r="B373" s="2"/>
    </row>
  </sheetData>
  <mergeCells count="3">
    <mergeCell ref="A1:K1"/>
    <mergeCell ref="E4:G4"/>
    <mergeCell ref="A218:J219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73"/>
  <sheetViews>
    <sheetView zoomScaleNormal="100" workbookViewId="0">
      <selection activeCell="F6" sqref="F6"/>
    </sheetView>
  </sheetViews>
  <sheetFormatPr defaultRowHeight="15"/>
  <cols>
    <col min="1" max="2" width="10.7109375" customWidth="1"/>
    <col min="3" max="3" width="9.85546875" customWidth="1"/>
    <col min="4" max="4" width="10.5703125" bestFit="1" customWidth="1"/>
    <col min="5" max="6" width="10.5703125" customWidth="1"/>
    <col min="7" max="7" width="9.28515625" bestFit="1" customWidth="1"/>
    <col min="8" max="8" width="9.5703125" bestFit="1" customWidth="1"/>
    <col min="9" max="9" width="11.5703125" bestFit="1" customWidth="1"/>
    <col min="10" max="10" width="15.42578125" bestFit="1" customWidth="1"/>
    <col min="11" max="11" width="14.140625" bestFit="1" customWidth="1"/>
    <col min="12" max="12" width="10.28515625" bestFit="1" customWidth="1"/>
    <col min="13" max="13" width="13.28515625" customWidth="1"/>
  </cols>
  <sheetData>
    <row r="1" spans="1:15">
      <c r="A1" s="33" t="s">
        <v>22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5">
      <c r="C2" s="39" t="s">
        <v>21</v>
      </c>
      <c r="D2" s="50">
        <v>3</v>
      </c>
      <c r="E2" s="38"/>
      <c r="F2" s="38"/>
    </row>
    <row r="3" spans="1:15" ht="30">
      <c r="A3" s="30" t="s">
        <v>5</v>
      </c>
      <c r="B3" s="31" t="s">
        <v>20</v>
      </c>
      <c r="C3" s="30" t="s">
        <v>4</v>
      </c>
      <c r="D3" s="49" t="s">
        <v>19</v>
      </c>
      <c r="E3" s="49" t="s">
        <v>18</v>
      </c>
      <c r="F3" s="31" t="s">
        <v>3</v>
      </c>
      <c r="G3" s="30" t="s">
        <v>2</v>
      </c>
      <c r="H3" s="30" t="s">
        <v>1</v>
      </c>
      <c r="L3" s="30" t="s">
        <v>0</v>
      </c>
    </row>
    <row r="4" spans="1:15">
      <c r="A4" s="6">
        <v>35065</v>
      </c>
      <c r="B4" s="47">
        <v>1</v>
      </c>
      <c r="C4" s="28">
        <v>1.68</v>
      </c>
      <c r="D4" s="29" t="str">
        <f>IF(B4&gt;$D$2,(SUM(B1:B3)/$D$2),"xxxxx")</f>
        <v>xxxxx</v>
      </c>
      <c r="E4" s="29" t="str">
        <f ca="1">IF(B4&gt;=2*$D$2,SUM(OFFSET(D9:D9,-$D$2,0,$D$2,0))/$D$2,"xxxxx")</f>
        <v>xxxxx</v>
      </c>
      <c r="F4" s="44" t="str">
        <f ca="1">IF(E4="xxxxx","xxxxx",IF(E3="xxxxx","",2*D3-E3+(2/($D$2-1))*(D3-E3)))</f>
        <v>xxxxx</v>
      </c>
      <c r="G4" s="37"/>
      <c r="H4" s="36"/>
      <c r="I4" s="36"/>
      <c r="J4" s="36"/>
      <c r="K4" s="8" t="s">
        <v>12</v>
      </c>
      <c r="L4" s="8" t="s">
        <v>12</v>
      </c>
      <c r="M4" s="8" t="s">
        <v>12</v>
      </c>
      <c r="O4" s="5"/>
    </row>
    <row r="5" spans="1:15">
      <c r="A5" s="6">
        <v>35096</v>
      </c>
      <c r="B5" s="47">
        <v>2</v>
      </c>
      <c r="C5" s="28">
        <v>1.2</v>
      </c>
      <c r="D5" s="29" t="str">
        <f>IF(B5&gt;$D$2,(SUM(B2:B4)/$D$2),"xxxxx")</f>
        <v>xxxxx</v>
      </c>
      <c r="E5" s="29" t="str">
        <f ca="1">IF(B5&gt;=2*$D$2,SUM(OFFSET(D10:D10,-$D$2,0,$D$2,0))/$D$2,"xxxxx")</f>
        <v>xxxxx</v>
      </c>
      <c r="F5" s="44" t="str">
        <f ca="1">IF(E5="xxxxx","xxxxx",IF(E4="xxxxx","",2*D4-E4+(2/($D$2-1))*(D4-E4)))</f>
        <v>xxxxx</v>
      </c>
      <c r="G5" s="1"/>
      <c r="H5" s="1">
        <f>G5^2</f>
        <v>0</v>
      </c>
      <c r="I5" s="4"/>
      <c r="J5" s="1"/>
      <c r="K5" s="1"/>
      <c r="L5" s="1"/>
      <c r="M5" s="8"/>
      <c r="O5" s="5"/>
    </row>
    <row r="6" spans="1:15">
      <c r="A6" s="6">
        <v>35125</v>
      </c>
      <c r="B6" s="47">
        <v>3</v>
      </c>
      <c r="C6" s="28">
        <v>1.27</v>
      </c>
      <c r="D6" s="29" t="str">
        <f>IF(B6&gt;$D$2,(SUM(B3:B5)/$D$2),"xxxxx")</f>
        <v>xxxxx</v>
      </c>
      <c r="E6" s="29" t="str">
        <f ca="1">IF(B6&gt;=2*$D$2,SUM(OFFSET(D11:D11,-$D$2,0,$D$2,0))/$D$2,"xxxxx")</f>
        <v>xxxxx</v>
      </c>
      <c r="F6" s="44" t="str">
        <f ca="1">IF(E6="xxxxx","xxxxx",IF(E5="xxxxx","",2*D5-E5+(2/($D$2-1))*(D5-E5)))</f>
        <v>xxxxx</v>
      </c>
      <c r="G6" s="1"/>
      <c r="H6" s="1">
        <f>G6^2</f>
        <v>0</v>
      </c>
      <c r="I6" s="4"/>
      <c r="J6" s="1"/>
      <c r="K6" s="1"/>
      <c r="L6" s="1"/>
      <c r="M6" s="1"/>
      <c r="O6" s="5"/>
    </row>
    <row r="7" spans="1:15">
      <c r="A7" s="6">
        <v>35156</v>
      </c>
      <c r="B7" s="47">
        <v>4</v>
      </c>
      <c r="C7" s="28">
        <v>1.23</v>
      </c>
      <c r="D7" s="29">
        <f>IF(B7&gt;$D$2,(SUM(C4:C6)/$D$2),"xxxxx")</f>
        <v>1.3833333333333335</v>
      </c>
      <c r="E7" s="29" t="str">
        <f ca="1">IF(B7&gt;=2*$D$2,SUM(OFFSET(D12:D12,-$D$2,0,$D$2,0))/$D$2,"xxxxx")</f>
        <v>xxxxx</v>
      </c>
      <c r="F7" s="44" t="str">
        <f ca="1">IF(E7="xxxxx","xxxxx",IF(E6="xxxxx","",2*D6-E6+(2/($D$2-1))*(D6-E6)))</f>
        <v>xxxxx</v>
      </c>
      <c r="G7" s="1"/>
      <c r="H7" s="1">
        <f>G7^2</f>
        <v>0</v>
      </c>
      <c r="I7" s="4"/>
      <c r="J7" s="1"/>
      <c r="K7" s="1"/>
      <c r="L7" s="1"/>
      <c r="M7" s="1"/>
      <c r="O7" s="5"/>
    </row>
    <row r="8" spans="1:15">
      <c r="A8" s="6">
        <v>35186</v>
      </c>
      <c r="B8" s="47">
        <v>5</v>
      </c>
      <c r="C8" s="28">
        <v>2.09</v>
      </c>
      <c r="D8" s="29">
        <f>IF(B8&gt;$D$2,(SUM(C5:C7)/$D$2),"xxxxx")</f>
        <v>1.2333333333333332</v>
      </c>
      <c r="E8" s="29" t="str">
        <f ca="1">IF(B8&gt;=2*$D$2,SUM(OFFSET(D13:D13,-$D$2,0,$D$2,0))/$D$2,"xxxxx")</f>
        <v>xxxxx</v>
      </c>
      <c r="F8" s="44" t="str">
        <f ca="1">IF(E8="xxxxx","xxxxx",IF(E7="xxxxx","",2*D7-E7+(2/($D$2-1))*(D7-E7)))</f>
        <v>xxxxx</v>
      </c>
      <c r="G8" s="1"/>
      <c r="H8" s="1">
        <f>G8^2</f>
        <v>0</v>
      </c>
      <c r="I8" s="4"/>
      <c r="J8" s="1"/>
      <c r="K8" s="1"/>
      <c r="L8" s="1"/>
      <c r="M8" s="1"/>
      <c r="O8" s="5"/>
    </row>
    <row r="9" spans="1:15">
      <c r="A9" s="6">
        <v>35217</v>
      </c>
      <c r="B9" s="47">
        <v>6</v>
      </c>
      <c r="C9" s="28">
        <v>2.19</v>
      </c>
      <c r="D9" s="29">
        <f>IF(B9&gt;$D$2,(SUM(C6:C8)/$D$2),"xxxxx")</f>
        <v>1.53</v>
      </c>
      <c r="E9" s="29">
        <f ca="1">IF(B9&gt;=2*$D$2,SUM(OFFSET(D9,0,0,-$D$2,1))/$D$2,"xxxxx")</f>
        <v>1.3822222222222222</v>
      </c>
      <c r="F9" s="44" t="str">
        <f ca="1">IF(E9="xxxxx","xxxxx",IF(E8="xxxxx","",2*D8-E8+(2/($D$2-1))*(D8-E8)))</f>
        <v/>
      </c>
      <c r="G9" s="1"/>
      <c r="H9" s="1">
        <f>G9^2</f>
        <v>0</v>
      </c>
      <c r="I9" s="4"/>
      <c r="J9" s="1"/>
      <c r="K9" s="1"/>
      <c r="L9" s="1"/>
      <c r="M9" s="1"/>
      <c r="O9" s="5"/>
    </row>
    <row r="10" spans="1:15">
      <c r="A10" s="6">
        <v>35247</v>
      </c>
      <c r="B10" s="47">
        <v>7</v>
      </c>
      <c r="C10" s="28">
        <v>4.6100000000000003</v>
      </c>
      <c r="D10" s="29">
        <f>IF(B10&gt;$D$2,(SUM(C7:C9)/$D$2),"xxxxx")</f>
        <v>1.8366666666666667</v>
      </c>
      <c r="E10" s="29">
        <f ca="1">IF(B10&gt;=2*$D$2,SUM(OFFSET(D10,0,0,-$D$2,1))/$D$2,"xxxxx")</f>
        <v>1.5333333333333332</v>
      </c>
      <c r="F10" s="44">
        <f ca="1">IF(E10="xxxxx","xxxxx",IF(E9="xxxxx","",2*D9-E9+(2/($D$2-1))*(D9-E9)))</f>
        <v>1.8255555555555556</v>
      </c>
      <c r="G10" s="1">
        <f ca="1">ABS(C10-F10)</f>
        <v>2.7844444444444445</v>
      </c>
      <c r="H10" s="1">
        <f ca="1">G10^2</f>
        <v>7.7531308641975309</v>
      </c>
      <c r="I10" s="4">
        <f ca="1">ABS((C10-F10)/C10)</f>
        <v>0.60400096408773196</v>
      </c>
      <c r="J10" s="1">
        <f ca="1">ABS((F10-C10)/C9)^2</f>
        <v>1.6165490428050981</v>
      </c>
      <c r="K10" s="1">
        <f>ABS((C10-C9)/C9)^2</f>
        <v>1.221075457142262</v>
      </c>
      <c r="L10" s="1">
        <f ca="1">F10-C10</f>
        <v>-2.7844444444444445</v>
      </c>
      <c r="M10" s="1"/>
      <c r="N10" s="48"/>
      <c r="O10" s="5"/>
    </row>
    <row r="11" spans="1:15">
      <c r="A11" s="6">
        <v>35278</v>
      </c>
      <c r="B11" s="47">
        <v>8</v>
      </c>
      <c r="C11" s="28">
        <v>13.66</v>
      </c>
      <c r="D11" s="29">
        <f>IF(B11&gt;$D$2,(SUM(C8:C10)/$D$2),"xxxxx")</f>
        <v>2.9633333333333334</v>
      </c>
      <c r="E11" s="29">
        <f ca="1">IF(B11&gt;=2*$D$2,SUM(OFFSET(D11,0,0,-$D$2,1))/$D$2,"xxxxx")</f>
        <v>2.11</v>
      </c>
      <c r="F11" s="44">
        <f ca="1">IF(E11="xxxxx","xxxxx",IF(E10="xxxxx","",2*D10-E10+(2/($D$2-1))*(D10-E10)))</f>
        <v>2.4433333333333334</v>
      </c>
      <c r="G11" s="1">
        <f ca="1">ABS(C11-F11)</f>
        <v>11.216666666666667</v>
      </c>
      <c r="H11" s="1">
        <f ca="1">G11^2</f>
        <v>125.81361111111111</v>
      </c>
      <c r="I11" s="4">
        <f ca="1">ABS((C11-F11)/C11)</f>
        <v>0.82113225963884817</v>
      </c>
      <c r="J11" s="1">
        <f ca="1">ABS((F11-C11)/C10)^2</f>
        <v>5.9200554820987614</v>
      </c>
      <c r="K11" s="1">
        <f>ABS((C11-C10)/C10)^2</f>
        <v>3.853854442619788</v>
      </c>
      <c r="L11" s="1">
        <f ca="1">F11-C11</f>
        <v>-11.216666666666667</v>
      </c>
      <c r="M11" s="1">
        <f ca="1">ABS(L11-L10)^2</f>
        <v>71.10237160493827</v>
      </c>
      <c r="O11" s="5"/>
    </row>
    <row r="12" spans="1:15">
      <c r="A12" s="6">
        <v>35309</v>
      </c>
      <c r="B12" s="47">
        <v>9</v>
      </c>
      <c r="C12" s="28">
        <v>15.38</v>
      </c>
      <c r="D12" s="29">
        <f>IF(B12&gt;$D$2,(SUM(C9:C11)/$D$2),"xxxxx")</f>
        <v>6.82</v>
      </c>
      <c r="E12" s="29">
        <f ca="1">IF(B12&gt;=2*$D$2,SUM(OFFSET(D12,0,0,-$D$2,1))/$D$2,"xxxxx")</f>
        <v>3.8733333333333335</v>
      </c>
      <c r="F12" s="44">
        <f ca="1">IF(E12="xxxxx","xxxxx",IF(E11="xxxxx","",2*D11-E11+(2/($D$2-1))*(D11-E11)))</f>
        <v>4.67</v>
      </c>
      <c r="G12" s="1">
        <f ca="1">ABS(C12-F12)</f>
        <v>10.71</v>
      </c>
      <c r="H12" s="1">
        <f ca="1">G12^2</f>
        <v>114.70410000000003</v>
      </c>
      <c r="I12" s="4">
        <f ca="1">ABS((C12-F12)/C12)</f>
        <v>0.69635890767230169</v>
      </c>
      <c r="J12" s="1">
        <f ca="1">ABS((F12-C12)/C11)^2</f>
        <v>0.61472028279337787</v>
      </c>
      <c r="K12" s="1">
        <f>ABS((C12-C11)/C11)^2</f>
        <v>1.5854607504142665E-2</v>
      </c>
      <c r="L12" s="1">
        <f ca="1">F12-C12</f>
        <v>-10.71</v>
      </c>
      <c r="M12" s="1">
        <f ca="1">ABS(L12-L11)^2</f>
        <v>0.25671111111111039</v>
      </c>
      <c r="O12" s="5"/>
    </row>
    <row r="13" spans="1:15">
      <c r="A13" s="6">
        <v>35339</v>
      </c>
      <c r="B13" s="47">
        <v>10</v>
      </c>
      <c r="C13" s="28">
        <v>13.01</v>
      </c>
      <c r="D13" s="29">
        <f>IF(B13&gt;$D$2,(SUM(C10:C12)/$D$2),"xxxxx")</f>
        <v>11.216666666666667</v>
      </c>
      <c r="E13" s="29">
        <f ca="1">IF(B13&gt;=2*$D$2,SUM(OFFSET(D13,0,0,-$D$2,1))/$D$2,"xxxxx")</f>
        <v>7</v>
      </c>
      <c r="F13" s="44">
        <f ca="1">IF(E13="xxxxx","xxxxx",IF(E12="xxxxx","",2*D12-E12+(2/($D$2-1))*(D12-E12)))</f>
        <v>12.713333333333335</v>
      </c>
      <c r="G13" s="1">
        <f ca="1">ABS(C13-F13)</f>
        <v>0.29666666666666508</v>
      </c>
      <c r="H13" s="1">
        <f ca="1">G13^2</f>
        <v>8.8011111111110166E-2</v>
      </c>
      <c r="I13" s="4">
        <f ca="1">ABS((C13-F13)/C13)</f>
        <v>2.2802972072764417E-2</v>
      </c>
      <c r="J13" s="1">
        <f ca="1">ABS((F13-C13)/C12)^2</f>
        <v>3.7207015304995667E-4</v>
      </c>
      <c r="K13" s="1">
        <f>ABS((C13-C12)/C12)^2</f>
        <v>2.3745647751542642E-2</v>
      </c>
      <c r="L13" s="1">
        <f ca="1">F13-C13</f>
        <v>-0.29666666666666508</v>
      </c>
      <c r="M13" s="1">
        <f ca="1">ABS(L13-L12)^2</f>
        <v>108.43751111111116</v>
      </c>
      <c r="O13" s="5"/>
    </row>
    <row r="14" spans="1:15">
      <c r="A14" s="6">
        <v>35370</v>
      </c>
      <c r="B14" s="47">
        <v>11</v>
      </c>
      <c r="C14" s="28">
        <v>18.23</v>
      </c>
      <c r="D14" s="29">
        <f>IF(B14&gt;$D$2,(SUM(C11:C13)/$D$2),"xxxxx")</f>
        <v>14.016666666666666</v>
      </c>
      <c r="E14" s="29">
        <f ca="1">IF(B14&gt;=2*$D$2,SUM(OFFSET(D14,0,0,-$D$2,1))/$D$2,"xxxxx")</f>
        <v>10.684444444444445</v>
      </c>
      <c r="F14" s="44">
        <f ca="1">IF(E14="xxxxx","xxxxx",IF(E13="xxxxx","",2*D13-E13+(2/($D$2-1))*(D13-E13)))</f>
        <v>19.649999999999999</v>
      </c>
      <c r="G14" s="1">
        <f ca="1">ABS(C14-F14)</f>
        <v>1.4199999999999982</v>
      </c>
      <c r="H14" s="1">
        <f ca="1">G14^2</f>
        <v>2.0163999999999946</v>
      </c>
      <c r="I14" s="4">
        <f ca="1">ABS((C14-F14)/C14)</f>
        <v>7.789358200767954E-2</v>
      </c>
      <c r="J14" s="1">
        <f ca="1">ABS((F14-C14)/C13)^2</f>
        <v>1.1913026165055999E-2</v>
      </c>
      <c r="K14" s="1">
        <f>ABS((C14-C13)/C13)^2</f>
        <v>0.16098537103546556</v>
      </c>
      <c r="L14" s="1">
        <f ca="1">F14-C14</f>
        <v>1.4199999999999982</v>
      </c>
      <c r="M14" s="1">
        <f ca="1">ABS(L14-L13)^2</f>
        <v>2.9469444444444326</v>
      </c>
    </row>
    <row r="15" spans="1:15">
      <c r="A15" s="6">
        <v>35400</v>
      </c>
      <c r="B15" s="47">
        <v>12</v>
      </c>
      <c r="C15" s="28">
        <v>4.32</v>
      </c>
      <c r="D15" s="29">
        <f>IF(B15&gt;$D$2,(SUM(C12:C14)/$D$2),"xxxxx")</f>
        <v>15.540000000000001</v>
      </c>
      <c r="E15" s="29">
        <f ca="1">IF(B15&gt;=2*$D$2,SUM(OFFSET(D15,0,0,-$D$2,1))/$D$2,"xxxxx")</f>
        <v>13.591111111111111</v>
      </c>
      <c r="F15" s="44">
        <f ca="1">IF(E15="xxxxx","xxxxx",IF(E14="xxxxx","",2*D14-E14+(2/($D$2-1))*(D14-E14)))</f>
        <v>20.681111111111107</v>
      </c>
      <c r="G15" s="1">
        <f ca="1">ABS(C15-F15)</f>
        <v>16.361111111111107</v>
      </c>
      <c r="H15" s="1">
        <f ca="1">G15^2</f>
        <v>267.68595679012333</v>
      </c>
      <c r="I15" s="4">
        <f ca="1">ABS((C15-F15)/C15)</f>
        <v>3.7872942386831263</v>
      </c>
      <c r="J15" s="1">
        <f ca="1">ABS((F15-C15)/C14)^2</f>
        <v>0.80547534351887318</v>
      </c>
      <c r="K15" s="1">
        <f>ABS((C15-C14)/C14)^2</f>
        <v>0.58221169195105271</v>
      </c>
      <c r="L15" s="1">
        <f ca="1">F15-C15</f>
        <v>16.361111111111107</v>
      </c>
      <c r="M15" s="1">
        <f ca="1">ABS(L15-L14)^2</f>
        <v>223.23680123456785</v>
      </c>
    </row>
    <row r="16" spans="1:15">
      <c r="A16" s="6">
        <v>35431</v>
      </c>
      <c r="B16" s="47">
        <v>13</v>
      </c>
      <c r="C16" s="28">
        <v>1.81</v>
      </c>
      <c r="D16" s="29">
        <f>IF(B16&gt;$D$2,(SUM(C13:C15)/$D$2),"xxxxx")</f>
        <v>11.853333333333333</v>
      </c>
      <c r="E16" s="29">
        <f ca="1">IF(B16&gt;=2*$D$2,SUM(OFFSET(D16,0,0,-$D$2,1))/$D$2,"xxxxx")</f>
        <v>13.803333333333333</v>
      </c>
      <c r="F16" s="44">
        <f ca="1">IF(E16="xxxxx","xxxxx",IF(E15="xxxxx","",2*D15-E15+(2/($D$2-1))*(D15-E15)))</f>
        <v>19.437777777777782</v>
      </c>
      <c r="G16" s="1">
        <f ca="1">ABS(C16-F16)</f>
        <v>17.627777777777784</v>
      </c>
      <c r="H16" s="1">
        <f ca="1">G16^2</f>
        <v>310.73854938271626</v>
      </c>
      <c r="I16" s="4">
        <f ca="1">ABS((C16-F16)/C16)</f>
        <v>9.7391037446286095</v>
      </c>
      <c r="J16" s="1">
        <f ca="1">ABS((F16-C16)/C15)^2</f>
        <v>16.65051383437908</v>
      </c>
      <c r="K16" s="1">
        <f>ABS((C16-C15)/C15)^2</f>
        <v>0.33758251886145402</v>
      </c>
      <c r="L16" s="1">
        <f ca="1">F16-C16</f>
        <v>17.627777777777784</v>
      </c>
      <c r="M16" s="1">
        <f ca="1">ABS(L16-L15)^2</f>
        <v>1.604444444444469</v>
      </c>
    </row>
    <row r="17" spans="1:13">
      <c r="A17" s="6">
        <v>35462</v>
      </c>
      <c r="B17" s="47">
        <v>14</v>
      </c>
      <c r="C17" s="28">
        <v>1.28</v>
      </c>
      <c r="D17" s="29">
        <f>IF(B17&gt;$D$2,(SUM(C14:C16)/$D$2),"xxxxx")</f>
        <v>8.1199999999999992</v>
      </c>
      <c r="E17" s="29">
        <f ca="1">IF(B17&gt;=2*$D$2,SUM(OFFSET(D17,0,0,-$D$2,1))/$D$2,"xxxxx")</f>
        <v>11.837777777777779</v>
      </c>
      <c r="F17" s="44">
        <f ca="1">IF(E17="xxxxx","xxxxx",IF(E16="xxxxx","",2*D16-E16+(2/($D$2-1))*(D16-E16)))</f>
        <v>7.9533333333333349</v>
      </c>
      <c r="G17" s="1">
        <f ca="1">ABS(C17-F17)</f>
        <v>6.6733333333333347</v>
      </c>
      <c r="H17" s="1">
        <f ca="1">G17^2</f>
        <v>44.533377777777794</v>
      </c>
      <c r="I17" s="4">
        <f ca="1">ABS((C17-F17)/C17)</f>
        <v>5.2135416666666679</v>
      </c>
      <c r="J17" s="1">
        <f ca="1">ABS((F17-C17)/C16)^2</f>
        <v>13.593412221170841</v>
      </c>
      <c r="K17" s="1">
        <f>ABS((C17-C16)/C16)^2</f>
        <v>8.5742193461738059E-2</v>
      </c>
      <c r="L17" s="1">
        <f ca="1">F17-C17</f>
        <v>6.6733333333333347</v>
      </c>
      <c r="M17" s="1">
        <f ca="1">ABS(L17-L16)^2</f>
        <v>119.99985308641983</v>
      </c>
    </row>
    <row r="18" spans="1:13">
      <c r="A18" s="6">
        <v>35490</v>
      </c>
      <c r="B18" s="47">
        <v>15</v>
      </c>
      <c r="C18" s="28">
        <v>1.67</v>
      </c>
      <c r="D18" s="29">
        <f>IF(B18&gt;$D$2,(SUM(C15:C17)/$D$2),"xxxxx")</f>
        <v>2.4700000000000002</v>
      </c>
      <c r="E18" s="29">
        <f ca="1">IF(B18&gt;=2*$D$2,SUM(OFFSET(D18,0,0,-$D$2,1))/$D$2,"xxxxx")</f>
        <v>7.4811111111111108</v>
      </c>
      <c r="F18" s="44">
        <f ca="1">IF(E18="xxxxx","xxxxx",IF(E17="xxxxx","",2*D17-E17+(2/($D$2-1))*(D17-E17)))</f>
        <v>0.68444444444443953</v>
      </c>
      <c r="G18" s="1">
        <f ca="1">ABS(C18-F18)</f>
        <v>0.9855555555555604</v>
      </c>
      <c r="H18" s="1">
        <f ca="1">G18^2</f>
        <v>0.97131975308642926</v>
      </c>
      <c r="I18" s="4">
        <f ca="1">ABS((C18-F18)/C18)</f>
        <v>0.59015302727877872</v>
      </c>
      <c r="J18" s="1">
        <f ca="1">ABS((F18-C18)/C17)^2</f>
        <v>0.59284652898341628</v>
      </c>
      <c r="K18" s="1">
        <f>ABS((C18-C17)/C17)^2</f>
        <v>9.2834472656249972E-2</v>
      </c>
      <c r="L18" s="1">
        <f ca="1">F18-C18</f>
        <v>-0.9855555555555604</v>
      </c>
      <c r="M18" s="1">
        <f ca="1">ABS(L18-L17)^2</f>
        <v>58.658579012345776</v>
      </c>
    </row>
    <row r="19" spans="1:13">
      <c r="A19" s="6">
        <v>35521</v>
      </c>
      <c r="B19" s="47">
        <v>16</v>
      </c>
      <c r="C19" s="28">
        <v>3.4</v>
      </c>
      <c r="D19" s="29">
        <f>IF(B19&gt;$D$2,(SUM(C16:C18)/$D$2),"xxxxx")</f>
        <v>1.5866666666666667</v>
      </c>
      <c r="E19" s="29">
        <f ca="1">IF(B19&gt;=2*$D$2,SUM(OFFSET(D19,0,0,-$D$2,1))/$D$2,"xxxxx")</f>
        <v>4.0588888888888883</v>
      </c>
      <c r="F19" s="44">
        <f ca="1">IF(E19="xxxxx","xxxxx",IF(E18="xxxxx","",2*D18-E18+(2/($D$2-1))*(D18-E18)))</f>
        <v>-7.5522222222222215</v>
      </c>
      <c r="G19" s="1">
        <f ca="1">ABS(C19-F19)</f>
        <v>10.952222222222222</v>
      </c>
      <c r="H19" s="1">
        <f ca="1">G19^2</f>
        <v>119.95117160493827</v>
      </c>
      <c r="I19" s="4">
        <f ca="1">ABS((C19-F19)/C19)</f>
        <v>3.2212418300653596</v>
      </c>
      <c r="J19" s="1">
        <f ca="1">ABS((F19-C19)/C18)^2</f>
        <v>43.010208901336824</v>
      </c>
      <c r="K19" s="1">
        <f>ABS((C19-C18)/C18)^2</f>
        <v>1.0731471189357813</v>
      </c>
      <c r="L19" s="1">
        <f ca="1">F19-C19</f>
        <v>-10.952222222222222</v>
      </c>
      <c r="M19" s="1">
        <f ca="1">ABS(L19-L18)^2</f>
        <v>99.334444444444344</v>
      </c>
    </row>
    <row r="20" spans="1:13">
      <c r="A20" s="6">
        <v>35551</v>
      </c>
      <c r="B20" s="47">
        <v>17</v>
      </c>
      <c r="C20" s="28">
        <v>2.65</v>
      </c>
      <c r="D20" s="29">
        <f>IF(B20&gt;$D$2,(SUM(C17:C19)/$D$2),"xxxxx")</f>
        <v>2.1166666666666667</v>
      </c>
      <c r="E20" s="29">
        <f ca="1">IF(B20&gt;=2*$D$2,SUM(OFFSET(D20,0,0,-$D$2,1))/$D$2,"xxxxx")</f>
        <v>2.0577777777777779</v>
      </c>
      <c r="F20" s="44">
        <f ca="1">IF(E20="xxxxx","xxxxx",IF(E19="xxxxx","",2*D19-E19+(2/($D$2-1))*(D19-E19)))</f>
        <v>-3.3577777777777764</v>
      </c>
      <c r="G20" s="1">
        <f ca="1">ABS(C20-F20)</f>
        <v>6.0077777777777763</v>
      </c>
      <c r="H20" s="1">
        <f ca="1">G20^2</f>
        <v>36.093393827160476</v>
      </c>
      <c r="I20" s="4">
        <f ca="1">ABS((C20-F20)/C20)</f>
        <v>2.2670859538784063</v>
      </c>
      <c r="J20" s="1">
        <f ca="1">ABS((F20-C20)/C19)^2</f>
        <v>3.1222659020035017</v>
      </c>
      <c r="K20" s="1">
        <f>ABS((C20-C19)/C19)^2</f>
        <v>4.8659169550173006E-2</v>
      </c>
      <c r="L20" s="1">
        <f ca="1">F20-C20</f>
        <v>-6.0077777777777763</v>
      </c>
      <c r="M20" s="1">
        <f ca="1">ABS(L20-L19)^2</f>
        <v>24.447530864197542</v>
      </c>
    </row>
    <row r="21" spans="1:13">
      <c r="A21" s="6">
        <v>35582</v>
      </c>
      <c r="B21" s="47">
        <v>18</v>
      </c>
      <c r="C21" s="28">
        <v>3.42</v>
      </c>
      <c r="D21" s="29">
        <f>IF(B21&gt;$D$2,(SUM(C18:C20)/$D$2),"xxxxx")</f>
        <v>2.5733333333333337</v>
      </c>
      <c r="E21" s="29">
        <f ca="1">IF(B21&gt;=2*$D$2,SUM(OFFSET(D21,0,0,-$D$2,1))/$D$2,"xxxxx")</f>
        <v>2.0922222222222224</v>
      </c>
      <c r="F21" s="44">
        <f ca="1">IF(E21="xxxxx","xxxxx",IF(E20="xxxxx","",2*D20-E20+(2/($D$2-1))*(D20-E20)))</f>
        <v>2.2344444444444442</v>
      </c>
      <c r="G21" s="1">
        <f ca="1">ABS(C21-F21)</f>
        <v>1.1855555555555557</v>
      </c>
      <c r="H21" s="1">
        <f ca="1">G21^2</f>
        <v>1.4055419753086422</v>
      </c>
      <c r="I21" s="4">
        <f ca="1">ABS((C21-F21)/C21)</f>
        <v>0.34665367121507479</v>
      </c>
      <c r="J21" s="1">
        <f ca="1">ABS((F21-C21)/C20)^2</f>
        <v>0.20014837669044389</v>
      </c>
      <c r="K21" s="1">
        <f>ABS((C21-C20)/C20)^2</f>
        <v>8.4428622285510846E-2</v>
      </c>
      <c r="L21" s="1">
        <f ca="1">F21-C21</f>
        <v>-1.1855555555555557</v>
      </c>
      <c r="M21" s="1">
        <f ca="1">ABS(L21-L20)^2</f>
        <v>23.253827160493817</v>
      </c>
    </row>
    <row r="22" spans="1:13">
      <c r="A22" s="6">
        <v>35612</v>
      </c>
      <c r="B22" s="47">
        <v>19</v>
      </c>
      <c r="C22" s="28">
        <v>7.01</v>
      </c>
      <c r="D22" s="29">
        <f>IF(B22&gt;$D$2,(SUM(C19:C21)/$D$2),"xxxxx")</f>
        <v>3.1566666666666663</v>
      </c>
      <c r="E22" s="29">
        <f ca="1">IF(B22&gt;=2*$D$2,SUM(OFFSET(D22,0,0,-$D$2,1))/$D$2,"xxxxx")</f>
        <v>2.6155555555555554</v>
      </c>
      <c r="F22" s="44">
        <f ca="1">IF(E22="xxxxx","xxxxx",IF(E21="xxxxx","",2*D21-E21+(2/($D$2-1))*(D21-E21)))</f>
        <v>3.5355555555555562</v>
      </c>
      <c r="G22" s="1">
        <f ca="1">ABS(C22-F22)</f>
        <v>3.4744444444444436</v>
      </c>
      <c r="H22" s="1">
        <f ca="1">G22^2</f>
        <v>12.071764197530857</v>
      </c>
      <c r="I22" s="4">
        <f ca="1">ABS((C22-F22)/C22)</f>
        <v>0.4956411475669677</v>
      </c>
      <c r="J22" s="1">
        <f ca="1">ABS((F22-C22)/C21)^2</f>
        <v>1.0320922845944787</v>
      </c>
      <c r="K22" s="1">
        <f>ABS((C22-C21)/C21)^2</f>
        <v>1.1018860504086729</v>
      </c>
      <c r="L22" s="1">
        <f ca="1">F22-C22</f>
        <v>-3.4744444444444436</v>
      </c>
      <c r="M22" s="1">
        <f ca="1">ABS(L22-L21)^2</f>
        <v>5.2390123456790079</v>
      </c>
    </row>
    <row r="23" spans="1:13">
      <c r="A23" s="6">
        <v>35643</v>
      </c>
      <c r="B23" s="47">
        <v>20</v>
      </c>
      <c r="C23" s="28">
        <v>9.5500000000000007</v>
      </c>
      <c r="D23" s="29">
        <f>IF(B23&gt;$D$2,(SUM(C20:C22)/$D$2),"xxxxx")</f>
        <v>4.3600000000000003</v>
      </c>
      <c r="E23" s="29">
        <f ca="1">IF(B23&gt;=2*$D$2,SUM(OFFSET(D23,0,0,-$D$2,1))/$D$2,"xxxxx")</f>
        <v>3.3633333333333333</v>
      </c>
      <c r="F23" s="44">
        <f ca="1">IF(E23="xxxxx","xxxxx",IF(E22="xxxxx","",2*D22-E22+(2/($D$2-1))*(D22-E22)))</f>
        <v>4.238888888888888</v>
      </c>
      <c r="G23" s="1">
        <f ca="1">ABS(C23-F23)</f>
        <v>5.3111111111111127</v>
      </c>
      <c r="H23" s="1">
        <f ca="1">G23^2</f>
        <v>28.207901234567917</v>
      </c>
      <c r="I23" s="4">
        <f ca="1">ABS((C23-F23)/C23)</f>
        <v>0.55613728912158245</v>
      </c>
      <c r="J23" s="1">
        <f ca="1">ABS((F23-C23)/C22)^2</f>
        <v>0.57403019600220428</v>
      </c>
      <c r="K23" s="1">
        <f>ABS((C23-C22)/C22)^2</f>
        <v>0.13128992411492862</v>
      </c>
      <c r="L23" s="1">
        <f ca="1">F23-C23</f>
        <v>-5.3111111111111127</v>
      </c>
      <c r="M23" s="1">
        <f ca="1">ABS(L23-L22)^2</f>
        <v>3.3733444444444536</v>
      </c>
    </row>
    <row r="24" spans="1:13">
      <c r="A24" s="6">
        <v>35674</v>
      </c>
      <c r="B24" s="47">
        <v>21</v>
      </c>
      <c r="C24" s="28">
        <v>17.04</v>
      </c>
      <c r="D24" s="29">
        <f>IF(B24&gt;$D$2,(SUM(C21:C23)/$D$2),"xxxxx")</f>
        <v>6.66</v>
      </c>
      <c r="E24" s="29">
        <f ca="1">IF(B24&gt;=2*$D$2,SUM(OFFSET(D24,0,0,-$D$2,1))/$D$2,"xxxxx")</f>
        <v>4.7255555555555553</v>
      </c>
      <c r="F24" s="44">
        <f ca="1">IF(E24="xxxxx","xxxxx",IF(E23="xxxxx","",2*D23-E23+(2/($D$2-1))*(D23-E23)))</f>
        <v>6.3533333333333344</v>
      </c>
      <c r="G24" s="1">
        <f ca="1">ABS(C24-F24)</f>
        <v>10.686666666666664</v>
      </c>
      <c r="H24" s="1">
        <f ca="1">G24^2</f>
        <v>114.20484444444439</v>
      </c>
      <c r="I24" s="4">
        <f ca="1">ABS((C24-F24)/C24)</f>
        <v>0.62715179968701085</v>
      </c>
      <c r="J24" s="1">
        <f ca="1">ABS((F24-C24)/C23)^2</f>
        <v>1.2522117753838369</v>
      </c>
      <c r="K24" s="1">
        <f>ABS((C24-C23)/C23)^2</f>
        <v>0.61511581371124657</v>
      </c>
      <c r="L24" s="1">
        <f ca="1">F24-C24</f>
        <v>-10.686666666666664</v>
      </c>
      <c r="M24" s="1">
        <f ca="1">ABS(L24-L23)^2</f>
        <v>28.896597530864149</v>
      </c>
    </row>
    <row r="25" spans="1:13">
      <c r="A25" s="6">
        <v>35704</v>
      </c>
      <c r="B25" s="47">
        <v>22</v>
      </c>
      <c r="C25" s="28">
        <v>8.41</v>
      </c>
      <c r="D25" s="29">
        <f>IF(B25&gt;$D$2,(SUM(C22:C24)/$D$2),"xxxxx")</f>
        <v>11.200000000000001</v>
      </c>
      <c r="E25" s="29">
        <f ca="1">IF(B25&gt;=2*$D$2,SUM(OFFSET(D25,0,0,-$D$2,1))/$D$2,"xxxxx")</f>
        <v>7.4066666666666663</v>
      </c>
      <c r="F25" s="44">
        <f ca="1">IF(E25="xxxxx","xxxxx",IF(E24="xxxxx","",2*D24-E24+(2/($D$2-1))*(D24-E24)))</f>
        <v>10.52888888888889</v>
      </c>
      <c r="G25" s="1">
        <f ca="1">ABS(C25-F25)</f>
        <v>2.1188888888888897</v>
      </c>
      <c r="H25" s="1">
        <f ca="1">G25^2</f>
        <v>4.4896901234567936</v>
      </c>
      <c r="I25" s="4">
        <f ca="1">ABS((C25-F25)/C25)</f>
        <v>0.25194873827454101</v>
      </c>
      <c r="J25" s="1">
        <f ca="1">ABS((F25-C25)/C24)^2</f>
        <v>1.546241005510644E-2</v>
      </c>
      <c r="K25" s="1">
        <f>ABS((C25-C24)/C24)^2</f>
        <v>0.25649707123807008</v>
      </c>
      <c r="L25" s="1">
        <f ca="1">F25-C25</f>
        <v>2.1188888888888897</v>
      </c>
      <c r="M25" s="1">
        <f ca="1">ABS(L25-L24)^2</f>
        <v>163.98225308641969</v>
      </c>
    </row>
    <row r="26" spans="1:13">
      <c r="A26" s="6">
        <v>35735</v>
      </c>
      <c r="B26" s="47">
        <v>23</v>
      </c>
      <c r="C26" s="28">
        <v>11.15</v>
      </c>
      <c r="D26" s="29">
        <f>IF(B26&gt;$D$2,(SUM(C23:C25)/$D$2),"xxxxx")</f>
        <v>11.666666666666666</v>
      </c>
      <c r="E26" s="29">
        <f ca="1">IF(B26&gt;=2*$D$2,SUM(OFFSET(D26,0,0,-$D$2,1))/$D$2,"xxxxx")</f>
        <v>9.8422222222222207</v>
      </c>
      <c r="F26" s="44">
        <f ca="1">IF(E26="xxxxx","xxxxx",IF(E25="xxxxx","",2*D25-E25+(2/($D$2-1))*(D25-E25)))</f>
        <v>18.786666666666669</v>
      </c>
      <c r="G26" s="1">
        <f ca="1">ABS(C26-F26)</f>
        <v>7.6366666666666685</v>
      </c>
      <c r="H26" s="1">
        <f ca="1">G26^2</f>
        <v>58.318677777777808</v>
      </c>
      <c r="I26" s="4">
        <f ca="1">ABS((C26-F26)/C26)</f>
        <v>0.68490284005979085</v>
      </c>
      <c r="J26" s="1">
        <f ca="1">ABS((F26-C26)/C25)^2</f>
        <v>0.8245474963667595</v>
      </c>
      <c r="K26" s="1">
        <f>ABS((C26-C25)/C25)^2</f>
        <v>0.10614734454905479</v>
      </c>
      <c r="L26" s="1">
        <f ca="1">F26-C26</f>
        <v>7.6366666666666685</v>
      </c>
      <c r="M26" s="1">
        <f ca="1">ABS(L26-L25)^2</f>
        <v>30.445871604938283</v>
      </c>
    </row>
    <row r="27" spans="1:13">
      <c r="A27" s="6">
        <v>35765</v>
      </c>
      <c r="B27" s="47">
        <v>24</v>
      </c>
      <c r="C27" s="28">
        <v>3.74</v>
      </c>
      <c r="D27" s="29">
        <f>IF(B27&gt;$D$2,(SUM(C24:C26)/$D$2),"xxxxx")</f>
        <v>12.200000000000001</v>
      </c>
      <c r="E27" s="29">
        <f ca="1">IF(B27&gt;=2*$D$2,SUM(OFFSET(D27,0,0,-$D$2,1))/$D$2,"xxxxx")</f>
        <v>11.68888888888889</v>
      </c>
      <c r="F27" s="44">
        <f ca="1">IF(E27="xxxxx","xxxxx",IF(E26="xxxxx","",2*D26-E26+(2/($D$2-1))*(D26-E26)))</f>
        <v>15.315555555555557</v>
      </c>
      <c r="G27" s="1">
        <f ca="1">ABS(C27-F27)</f>
        <v>11.575555555555557</v>
      </c>
      <c r="H27" s="1">
        <f ca="1">G27^2</f>
        <v>133.99348641975311</v>
      </c>
      <c r="I27" s="4">
        <f ca="1">ABS((C27-F27)/C27)</f>
        <v>3.095068330362448</v>
      </c>
      <c r="J27" s="1">
        <f ca="1">ABS((F27-C27)/C26)^2</f>
        <v>1.0777895105049617</v>
      </c>
      <c r="K27" s="1">
        <f>ABS((C27-C26)/C26)^2</f>
        <v>0.44165858955539022</v>
      </c>
      <c r="L27" s="1">
        <f ca="1">F27-C27</f>
        <v>11.575555555555557</v>
      </c>
      <c r="M27" s="1">
        <f ca="1">ABS(L27-L26)^2</f>
        <v>15.514845679012341</v>
      </c>
    </row>
    <row r="28" spans="1:13">
      <c r="A28" s="6">
        <v>35796</v>
      </c>
      <c r="B28" s="47">
        <v>25</v>
      </c>
      <c r="C28" s="28">
        <v>2.34</v>
      </c>
      <c r="D28" s="29">
        <f>IF(B28&gt;$D$2,(SUM(C25:C27)/$D$2),"xxxxx")</f>
        <v>7.7666666666666684</v>
      </c>
      <c r="E28" s="29">
        <f ca="1">IF(B28&gt;=2*$D$2,SUM(OFFSET(D28,0,0,-$D$2,1))/$D$2,"xxxxx")</f>
        <v>10.544444444444446</v>
      </c>
      <c r="F28" s="44">
        <f ca="1">IF(E28="xxxxx","xxxxx",IF(E27="xxxxx","",2*D27-E27+(2/($D$2-1))*(D27-E27)))</f>
        <v>13.222222222222223</v>
      </c>
      <c r="G28" s="1">
        <f ca="1">ABS(C28-F28)</f>
        <v>10.882222222222223</v>
      </c>
      <c r="H28" s="1">
        <f ca="1">G28^2</f>
        <v>118.42276049382718</v>
      </c>
      <c r="I28" s="4">
        <f ca="1">ABS((C28-F28)/C28)</f>
        <v>4.6505223171889849</v>
      </c>
      <c r="J28" s="1">
        <f ca="1">ABS((F28-C28)/C27)^2</f>
        <v>8.4662673005967566</v>
      </c>
      <c r="K28" s="1">
        <f>ABS((C28-C27)/C27)^2</f>
        <v>0.14012410992593444</v>
      </c>
      <c r="L28" s="1">
        <f ca="1">F28-C28</f>
        <v>10.882222222222223</v>
      </c>
      <c r="M28" s="1">
        <f ca="1">ABS(L28-L27)^2</f>
        <v>0.48071111111111114</v>
      </c>
    </row>
    <row r="29" spans="1:13">
      <c r="A29" s="6">
        <v>35827</v>
      </c>
      <c r="B29" s="47">
        <v>26</v>
      </c>
      <c r="C29" s="28">
        <v>1.74</v>
      </c>
      <c r="D29" s="29">
        <f>IF(B29&gt;$D$2,(SUM(C26:C28)/$D$2),"xxxxx")</f>
        <v>5.7433333333333332</v>
      </c>
      <c r="E29" s="29">
        <f ca="1">IF(B29&gt;=2*$D$2,SUM(OFFSET(D29,0,0,-$D$2,1))/$D$2,"xxxxx")</f>
        <v>8.57</v>
      </c>
      <c r="F29" s="44">
        <f ca="1">IF(E29="xxxxx","xxxxx",IF(E28="xxxxx","",2*D28-E28+(2/($D$2-1))*(D28-E28)))</f>
        <v>2.211111111111113</v>
      </c>
      <c r="G29" s="1">
        <f ca="1">ABS(C29-F29)</f>
        <v>0.47111111111111303</v>
      </c>
      <c r="H29" s="1">
        <f ca="1">G29^2</f>
        <v>0.22194567901234749</v>
      </c>
      <c r="I29" s="4">
        <f ca="1">ABS((C29-F29)/C29)</f>
        <v>0.27075351213282356</v>
      </c>
      <c r="J29" s="1">
        <f ca="1">ABS((F29-C29)/C28)^2</f>
        <v>4.0533581527567294E-2</v>
      </c>
      <c r="K29" s="1">
        <f>ABS((C29-C28)/C28)^2</f>
        <v>6.5746219592373423E-2</v>
      </c>
      <c r="L29" s="1">
        <f ca="1">F29-C29</f>
        <v>0.47111111111111303</v>
      </c>
      <c r="M29" s="1">
        <f ca="1">ABS(L29-L28)^2</f>
        <v>108.39123456790121</v>
      </c>
    </row>
    <row r="30" spans="1:13">
      <c r="A30" s="6">
        <v>35855</v>
      </c>
      <c r="B30" s="47">
        <v>27</v>
      </c>
      <c r="C30" s="28">
        <v>1.21</v>
      </c>
      <c r="D30" s="29">
        <f>IF(B30&gt;$D$2,(SUM(C27:C29)/$D$2),"xxxxx")</f>
        <v>2.6066666666666669</v>
      </c>
      <c r="E30" s="29">
        <f ca="1">IF(B30&gt;=2*$D$2,SUM(OFFSET(D30,0,0,-$D$2,1))/$D$2,"xxxxx")</f>
        <v>5.3722222222222227</v>
      </c>
      <c r="F30" s="44">
        <f ca="1">IF(E30="xxxxx","xxxxx",IF(E29="xxxxx","",2*D29-E29+(2/($D$2-1))*(D29-E29)))</f>
        <v>8.999999999999897E-2</v>
      </c>
      <c r="G30" s="1">
        <f ca="1">ABS(C30-F30)</f>
        <v>1.120000000000001</v>
      </c>
      <c r="H30" s="1">
        <f ca="1">G30^2</f>
        <v>1.2544000000000022</v>
      </c>
      <c r="I30" s="4">
        <f ca="1">ABS((C30-F30)/C30)</f>
        <v>0.9256198347107446</v>
      </c>
      <c r="J30" s="1">
        <f ca="1">ABS((F30-C30)/C29)^2</f>
        <v>0.41432157484476223</v>
      </c>
      <c r="K30" s="1">
        <f>ABS((C30-C29)/C29)^2</f>
        <v>9.2779759545514609E-2</v>
      </c>
      <c r="L30" s="1">
        <f ca="1">F30-C30</f>
        <v>-1.120000000000001</v>
      </c>
      <c r="M30" s="1">
        <f ca="1">ABS(L30-L29)^2</f>
        <v>2.5316345679012437</v>
      </c>
    </row>
    <row r="31" spans="1:13">
      <c r="A31" s="6">
        <v>35886</v>
      </c>
      <c r="B31" s="47">
        <v>28</v>
      </c>
      <c r="C31" s="28">
        <v>1.1499999999999999</v>
      </c>
      <c r="D31" s="29">
        <f>IF(B31&gt;$D$2,(SUM(C28:C30)/$D$2),"xxxxx")</f>
        <v>1.7633333333333334</v>
      </c>
      <c r="E31" s="29">
        <f ca="1">IF(B31&gt;=2*$D$2,SUM(OFFSET(D31,0,0,-$D$2,1))/$D$2,"xxxxx")</f>
        <v>3.3711111111111109</v>
      </c>
      <c r="F31" s="44">
        <f ca="1">IF(E31="xxxxx","xxxxx",IF(E30="xxxxx","",2*D30-E30+(2/($D$2-1))*(D30-E30)))</f>
        <v>-2.9244444444444446</v>
      </c>
      <c r="G31" s="1">
        <f ca="1">ABS(C31-F31)</f>
        <v>4.0744444444444445</v>
      </c>
      <c r="H31" s="1">
        <f ca="1">G31^2</f>
        <v>16.601097530864198</v>
      </c>
      <c r="I31" s="4">
        <f ca="1">ABS((C31-F31)/C31)</f>
        <v>3.542995169082126</v>
      </c>
      <c r="J31" s="1">
        <f ca="1">ABS((F31-C31)/C30)^2</f>
        <v>11.338772987408101</v>
      </c>
      <c r="K31" s="1">
        <f>ABS((C31-C30)/C30)^2</f>
        <v>2.4588484393142586E-3</v>
      </c>
      <c r="L31" s="1">
        <f ca="1">F31-C31</f>
        <v>-4.0744444444444445</v>
      </c>
      <c r="M31" s="1">
        <f ca="1">ABS(L31-L30)^2</f>
        <v>8.7287419753086368</v>
      </c>
    </row>
    <row r="32" spans="1:13">
      <c r="A32" s="6">
        <v>35916</v>
      </c>
      <c r="B32" s="47">
        <v>29</v>
      </c>
      <c r="C32" s="28">
        <v>1.72</v>
      </c>
      <c r="D32" s="29">
        <f>IF(B32&gt;$D$2,(SUM(C29:C31)/$D$2),"xxxxx")</f>
        <v>1.3666666666666665</v>
      </c>
      <c r="E32" s="29">
        <f ca="1">IF(B32&gt;=2*$D$2,SUM(OFFSET(D32,0,0,-$D$2,1))/$D$2,"xxxxx")</f>
        <v>1.912222222222222</v>
      </c>
      <c r="F32" s="44">
        <f ca="1">IF(E32="xxxxx","xxxxx",IF(E31="xxxxx","",2*D31-E31+(2/($D$2-1))*(D31-E31)))</f>
        <v>-1.4522222222222216</v>
      </c>
      <c r="G32" s="1">
        <f ca="1">ABS(C32-F32)</f>
        <v>3.1722222222222216</v>
      </c>
      <c r="H32" s="1">
        <f ca="1">G32^2</f>
        <v>10.06299382716049</v>
      </c>
      <c r="I32" s="4">
        <f ca="1">ABS((C32-F32)/C32)</f>
        <v>1.8443152454780358</v>
      </c>
      <c r="J32" s="1">
        <f ca="1">ABS((F32-C32)/C31)^2</f>
        <v>7.6090690564540582</v>
      </c>
      <c r="K32" s="1">
        <f>ABS((C32-C31)/C31)^2</f>
        <v>0.24567107750472597</v>
      </c>
      <c r="L32" s="1">
        <f ca="1">F32-C32</f>
        <v>-3.1722222222222216</v>
      </c>
      <c r="M32" s="1">
        <f ca="1">ABS(L32-L31)^2</f>
        <v>0.81400493827160625</v>
      </c>
    </row>
    <row r="33" spans="1:13">
      <c r="A33" s="6">
        <v>35947</v>
      </c>
      <c r="B33" s="47">
        <v>30</v>
      </c>
      <c r="C33" s="28">
        <v>2.4</v>
      </c>
      <c r="D33" s="29">
        <f>IF(B33&gt;$D$2,(SUM(C30:C32)/$D$2),"xxxxx")</f>
        <v>1.36</v>
      </c>
      <c r="E33" s="29">
        <f ca="1">IF(B33&gt;=2*$D$2,SUM(OFFSET(D33,0,0,-$D$2,1))/$D$2,"xxxxx")</f>
        <v>1.4966666666666668</v>
      </c>
      <c r="F33" s="44">
        <f ca="1">IF(E33="xxxxx","xxxxx",IF(E32="xxxxx","",2*D32-E32+(2/($D$2-1))*(D32-E32)))</f>
        <v>0.27555555555555533</v>
      </c>
      <c r="G33" s="1">
        <f ca="1">ABS(C33-F33)</f>
        <v>2.1244444444444444</v>
      </c>
      <c r="H33" s="1">
        <f ca="1">G33^2</f>
        <v>4.5132641975308641</v>
      </c>
      <c r="I33" s="4">
        <f ca="1">ABS((C33-F33)/C33)</f>
        <v>0.88518518518518519</v>
      </c>
      <c r="J33" s="1">
        <f ca="1">ABS((F33-C33)/C32)^2</f>
        <v>1.5255760537895027</v>
      </c>
      <c r="K33" s="1">
        <f>ABS((C33-C32)/C32)^2</f>
        <v>0.15630070308274741</v>
      </c>
      <c r="L33" s="1">
        <f ca="1">F33-C33</f>
        <v>-2.1244444444444444</v>
      </c>
      <c r="M33" s="1">
        <f ca="1">ABS(L33-L32)^2</f>
        <v>1.0978382716049371</v>
      </c>
    </row>
    <row r="34" spans="1:13">
      <c r="A34" s="6">
        <v>35977</v>
      </c>
      <c r="B34" s="47">
        <v>31</v>
      </c>
      <c r="C34" s="28">
        <v>5.07</v>
      </c>
      <c r="D34" s="29">
        <f>IF(B34&gt;$D$2,(SUM(C31:C33)/$D$2),"xxxxx")</f>
        <v>1.7566666666666666</v>
      </c>
      <c r="E34" s="29">
        <f ca="1">IF(B34&gt;=2*$D$2,SUM(OFFSET(D34,0,0,-$D$2,1))/$D$2,"xxxxx")</f>
        <v>1.4944444444444445</v>
      </c>
      <c r="F34" s="44">
        <f ca="1">IF(E34="xxxxx","xxxxx",IF(E33="xxxxx","",2*D33-E33+(2/($D$2-1))*(D33-E33)))</f>
        <v>1.0866666666666667</v>
      </c>
      <c r="G34" s="1">
        <f ca="1">ABS(C34-F34)</f>
        <v>3.9833333333333334</v>
      </c>
      <c r="H34" s="1">
        <f ca="1">G34^2</f>
        <v>15.866944444444444</v>
      </c>
      <c r="I34" s="4">
        <f ca="1">ABS((C34-F34)/C34)</f>
        <v>0.78566732412886253</v>
      </c>
      <c r="J34" s="1">
        <f ca="1">ABS((F34-C34)/C33)^2</f>
        <v>2.7546778549382718</v>
      </c>
      <c r="K34" s="1">
        <f>ABS((C34-C33)/C33)^2</f>
        <v>1.2376562500000006</v>
      </c>
      <c r="L34" s="1">
        <f ca="1">F34-C34</f>
        <v>-3.9833333333333334</v>
      </c>
      <c r="M34" s="1">
        <f ca="1">ABS(L34-L33)^2</f>
        <v>3.4554679012345684</v>
      </c>
    </row>
    <row r="35" spans="1:13">
      <c r="A35" s="6">
        <v>36008</v>
      </c>
      <c r="B35" s="47">
        <v>32</v>
      </c>
      <c r="C35" s="28">
        <v>8.89</v>
      </c>
      <c r="D35" s="29">
        <f>IF(B35&gt;$D$2,(SUM(C32:C34)/$D$2),"xxxxx")</f>
        <v>3.0633333333333339</v>
      </c>
      <c r="E35" s="29">
        <f ca="1">IF(B35&gt;=2*$D$2,SUM(OFFSET(D35,0,0,-$D$2,1))/$D$2,"xxxxx")</f>
        <v>2.06</v>
      </c>
      <c r="F35" s="44">
        <f ca="1">IF(E35="xxxxx","xxxxx",IF(E34="xxxxx","",2*D34-E34+(2/($D$2-1))*(D34-E34)))</f>
        <v>2.2811111111111106</v>
      </c>
      <c r="G35" s="1">
        <f ca="1">ABS(C35-F35)</f>
        <v>6.6088888888888899</v>
      </c>
      <c r="H35" s="1">
        <f ca="1">G35^2</f>
        <v>43.677412345679024</v>
      </c>
      <c r="I35" s="4">
        <f ca="1">ABS((C35-F35)/C35)</f>
        <v>0.74340707411573559</v>
      </c>
      <c r="J35" s="1">
        <f ca="1">ABS((F35-C35)/C34)^2</f>
        <v>1.6991862386423997</v>
      </c>
      <c r="K35" s="1">
        <f>ABS((C35-C34)/C34)^2</f>
        <v>0.56768942886375739</v>
      </c>
      <c r="L35" s="1">
        <f ca="1">F35-C35</f>
        <v>-6.6088888888888899</v>
      </c>
      <c r="M35" s="1">
        <f ca="1">ABS(L35-L34)^2</f>
        <v>6.8935419753086471</v>
      </c>
    </row>
    <row r="36" spans="1:13">
      <c r="A36" s="6">
        <v>36039</v>
      </c>
      <c r="B36" s="47">
        <v>33</v>
      </c>
      <c r="C36" s="28">
        <v>8.4</v>
      </c>
      <c r="D36" s="29">
        <f>IF(B36&gt;$D$2,(SUM(C33:C35)/$D$2),"xxxxx")</f>
        <v>5.4533333333333331</v>
      </c>
      <c r="E36" s="29">
        <f ca="1">IF(B36&gt;=2*$D$2,SUM(OFFSET(D36,0,0,-$D$2,1))/$D$2,"xxxxx")</f>
        <v>3.4244444444444446</v>
      </c>
      <c r="F36" s="44">
        <f ca="1">IF(E36="xxxxx","xxxxx",IF(E35="xxxxx","",2*D35-E35+(2/($D$2-1))*(D35-E35)))</f>
        <v>5.0700000000000021</v>
      </c>
      <c r="G36" s="1">
        <f ca="1">ABS(C36-F36)</f>
        <v>3.3299999999999983</v>
      </c>
      <c r="H36" s="1">
        <f ca="1">G36^2</f>
        <v>11.088899999999988</v>
      </c>
      <c r="I36" s="4">
        <f ca="1">ABS((C36-F36)/C36)</f>
        <v>0.39642857142857119</v>
      </c>
      <c r="J36" s="1">
        <f ca="1">ABS((F36-C36)/C35)^2</f>
        <v>0.14030881122986719</v>
      </c>
      <c r="K36" s="1">
        <f>ABS((C36-C35)/C35)^2</f>
        <v>3.0380060760121542E-3</v>
      </c>
      <c r="L36" s="1">
        <f ca="1">F36-C36</f>
        <v>-3.3299999999999983</v>
      </c>
      <c r="M36" s="1">
        <f ca="1">ABS(L36-L35)^2</f>
        <v>10.751112345679031</v>
      </c>
    </row>
    <row r="37" spans="1:13">
      <c r="A37" s="6">
        <v>36069</v>
      </c>
      <c r="B37" s="47">
        <v>34</v>
      </c>
      <c r="C37" s="28">
        <v>10.38</v>
      </c>
      <c r="D37" s="29">
        <f>IF(B37&gt;$D$2,(SUM(C34:C36)/$D$2),"xxxxx")</f>
        <v>7.4533333333333331</v>
      </c>
      <c r="E37" s="29">
        <f ca="1">IF(B37&gt;=2*$D$2,SUM(OFFSET(D37,0,0,-$D$2,1))/$D$2,"xxxxx")</f>
        <v>5.3233333333333333</v>
      </c>
      <c r="F37" s="44">
        <f ca="1">IF(E37="xxxxx","xxxxx",IF(E36="xxxxx","",2*D36-E36+(2/($D$2-1))*(D36-E36)))</f>
        <v>9.5111111111111093</v>
      </c>
      <c r="G37" s="1">
        <f ca="1">ABS(C37-F37)</f>
        <v>0.86888888888889149</v>
      </c>
      <c r="H37" s="1">
        <f ca="1">G37^2</f>
        <v>0.75496790123457247</v>
      </c>
      <c r="I37" s="4">
        <f ca="1">ABS((C37-F37)/C37)</f>
        <v>8.3707985442089738E-2</v>
      </c>
      <c r="J37" s="1">
        <f ca="1">ABS((F37-C37)/C36)^2</f>
        <v>1.0699658464208792E-2</v>
      </c>
      <c r="K37" s="1">
        <f>ABS((C37-C36)/C36)^2</f>
        <v>5.5561224489795939E-2</v>
      </c>
      <c r="L37" s="1">
        <f ca="1">F37-C37</f>
        <v>-0.86888888888889149</v>
      </c>
      <c r="M37" s="1">
        <f ca="1">ABS(L37-L36)^2</f>
        <v>6.0570679012345465</v>
      </c>
    </row>
    <row r="38" spans="1:13">
      <c r="A38" s="6">
        <v>36100</v>
      </c>
      <c r="B38" s="47">
        <v>35</v>
      </c>
      <c r="C38" s="28">
        <v>6.07</v>
      </c>
      <c r="D38" s="29">
        <f>IF(B38&gt;$D$2,(SUM(C35:C37)/$D$2),"xxxxx")</f>
        <v>9.2233333333333345</v>
      </c>
      <c r="E38" s="29">
        <f ca="1">IF(B38&gt;=2*$D$2,SUM(OFFSET(D38,0,0,-$D$2,1))/$D$2,"xxxxx")</f>
        <v>7.3766666666666678</v>
      </c>
      <c r="F38" s="44">
        <f ca="1">IF(E38="xxxxx","xxxxx",IF(E37="xxxxx","",2*D37-E37+(2/($D$2-1))*(D37-E37)))</f>
        <v>11.713333333333331</v>
      </c>
      <c r="G38" s="1">
        <f ca="1">ABS(C38-F38)</f>
        <v>5.6433333333333309</v>
      </c>
      <c r="H38" s="1">
        <f ca="1">G38^2</f>
        <v>31.847211111111083</v>
      </c>
      <c r="I38" s="4">
        <f ca="1">ABS((C38-F38)/C38)</f>
        <v>0.92970895112575458</v>
      </c>
      <c r="J38" s="1">
        <f ca="1">ABS((F38-C38)/C37)^2</f>
        <v>0.29558112636119449</v>
      </c>
      <c r="K38" s="1">
        <f>ABS((C38-C37)/C37)^2</f>
        <v>0.17240896046569473</v>
      </c>
      <c r="L38" s="1">
        <f ca="1">F38-C38</f>
        <v>5.6433333333333309</v>
      </c>
      <c r="M38" s="1">
        <f ca="1">ABS(L38-L37)^2</f>
        <v>42.409038271604942</v>
      </c>
    </row>
    <row r="39" spans="1:13">
      <c r="A39" s="6">
        <v>36130</v>
      </c>
      <c r="B39" s="47">
        <v>36</v>
      </c>
      <c r="C39" s="28">
        <v>2.02</v>
      </c>
      <c r="D39" s="29">
        <f>IF(B39&gt;$D$2,(SUM(C36:C38)/$D$2),"xxxxx")</f>
        <v>8.2833333333333332</v>
      </c>
      <c r="E39" s="29">
        <f ca="1">IF(B39&gt;=2*$D$2,SUM(OFFSET(D39,0,0,-$D$2,1))/$D$2,"xxxxx")</f>
        <v>8.32</v>
      </c>
      <c r="F39" s="44">
        <f ca="1">IF(E39="xxxxx","xxxxx",IF(E38="xxxxx","",2*D38-E38+(2/($D$2-1))*(D38-E38)))</f>
        <v>12.916666666666668</v>
      </c>
      <c r="G39" s="1">
        <f ca="1">ABS(C39-F39)</f>
        <v>10.896666666666668</v>
      </c>
      <c r="H39" s="1">
        <f ca="1">G39^2</f>
        <v>118.73734444444447</v>
      </c>
      <c r="I39" s="4">
        <f ca="1">ABS((C39-F39)/C39)</f>
        <v>5.3943894389438949</v>
      </c>
      <c r="J39" s="1">
        <f ca="1">ABS((F39-C39)/C38)^2</f>
        <v>3.2226263185527566</v>
      </c>
      <c r="K39" s="1">
        <f>ABS((C39-C38)/C38)^2</f>
        <v>0.44517694443464378</v>
      </c>
      <c r="L39" s="1">
        <f ca="1">F39-C39</f>
        <v>10.896666666666668</v>
      </c>
      <c r="M39" s="1">
        <f ca="1">ABS(L39-L38)^2</f>
        <v>27.597511111111153</v>
      </c>
    </row>
    <row r="40" spans="1:13">
      <c r="A40" s="6">
        <v>36161</v>
      </c>
      <c r="B40" s="47">
        <v>37</v>
      </c>
      <c r="C40" s="28">
        <v>1.23</v>
      </c>
      <c r="D40" s="29">
        <f>IF(B40&gt;$D$2,(SUM(C37:C39)/$D$2),"xxxxx")</f>
        <v>6.1566666666666672</v>
      </c>
      <c r="E40" s="29">
        <f ca="1">IF(B40&gt;=2*$D$2,SUM(OFFSET(D40,0,0,-$D$2,1))/$D$2,"xxxxx")</f>
        <v>7.887777777777778</v>
      </c>
      <c r="F40" s="44">
        <f ca="1">IF(E40="xxxxx","xxxxx",IF(E39="xxxxx","",2*D39-E39+(2/($D$2-1))*(D39-E39)))</f>
        <v>8.2099999999999991</v>
      </c>
      <c r="G40" s="1">
        <f ca="1">ABS(C40-F40)</f>
        <v>6.9799999999999986</v>
      </c>
      <c r="H40" s="1">
        <f ca="1">G40^2</f>
        <v>48.720399999999984</v>
      </c>
      <c r="I40" s="4">
        <f ca="1">ABS((C40-F40)/C40)</f>
        <v>5.6747967479674788</v>
      </c>
      <c r="J40" s="1">
        <f ca="1">ABS((F40-C40)/C39)^2</f>
        <v>11.940103911381234</v>
      </c>
      <c r="K40" s="1">
        <f>ABS((C40-C39)/C39)^2</f>
        <v>0.15295069110871484</v>
      </c>
      <c r="L40" s="1">
        <f ca="1">F40-C40</f>
        <v>6.9799999999999986</v>
      </c>
      <c r="M40" s="1">
        <f ca="1">ABS(L40-L39)^2</f>
        <v>15.340277777777802</v>
      </c>
    </row>
    <row r="41" spans="1:13">
      <c r="A41" s="6">
        <v>36192</v>
      </c>
      <c r="B41" s="47">
        <v>38</v>
      </c>
      <c r="C41" s="28">
        <v>1.1000000000000001</v>
      </c>
      <c r="D41" s="29">
        <f>IF(B41&gt;$D$2,(SUM(C38:C40)/$D$2),"xxxxx")</f>
        <v>3.1066666666666669</v>
      </c>
      <c r="E41" s="29">
        <f ca="1">IF(B41&gt;=2*$D$2,SUM(OFFSET(D41,0,0,-$D$2,1))/$D$2,"xxxxx")</f>
        <v>5.8488888888888892</v>
      </c>
      <c r="F41" s="44">
        <f ca="1">IF(E41="xxxxx","xxxxx",IF(E40="xxxxx","",2*D40-E40+(2/($D$2-1))*(D40-E40)))</f>
        <v>2.6944444444444455</v>
      </c>
      <c r="G41" s="1">
        <f ca="1">ABS(C41-F41)</f>
        <v>1.5944444444444454</v>
      </c>
      <c r="H41" s="1">
        <f ca="1">G41^2</f>
        <v>2.5422530864197563</v>
      </c>
      <c r="I41" s="4">
        <f ca="1">ABS((C41-F41)/C41)</f>
        <v>1.4494949494949503</v>
      </c>
      <c r="J41" s="1">
        <f ca="1">ABS((F41-C41)/C40)^2</f>
        <v>1.6803840877914975</v>
      </c>
      <c r="K41" s="1">
        <f>ABS((C41-C40)/C40)^2</f>
        <v>1.1170599510873139E-2</v>
      </c>
      <c r="L41" s="1">
        <f ca="1">F41-C41</f>
        <v>1.5944444444444454</v>
      </c>
      <c r="M41" s="1">
        <f ca="1">ABS(L41-L40)^2</f>
        <v>29.004208641975289</v>
      </c>
    </row>
    <row r="42" spans="1:13">
      <c r="A42" s="6">
        <v>36220</v>
      </c>
      <c r="B42" s="47">
        <v>39</v>
      </c>
      <c r="C42" s="28">
        <v>1.1200000000000001</v>
      </c>
      <c r="D42" s="29">
        <f>IF(B42&gt;$D$2,(SUM(C39:C41)/$D$2),"xxxxx")</f>
        <v>1.45</v>
      </c>
      <c r="E42" s="29">
        <f ca="1">IF(B42&gt;=2*$D$2,SUM(OFFSET(D42,0,0,-$D$2,1))/$D$2,"xxxxx")</f>
        <v>3.5711111111111111</v>
      </c>
      <c r="F42" s="44">
        <f ca="1">IF(E42="xxxxx","xxxxx",IF(E41="xxxxx","",2*D41-E41+(2/($D$2-1))*(D41-E41)))</f>
        <v>-2.3777777777777778</v>
      </c>
      <c r="G42" s="1">
        <f ca="1">ABS(C42-F42)</f>
        <v>3.4977777777777779</v>
      </c>
      <c r="H42" s="1">
        <f ca="1">G42^2</f>
        <v>12.234449382716051</v>
      </c>
      <c r="I42" s="4">
        <f ca="1">ABS((C42-F42)/C42)</f>
        <v>3.123015873015873</v>
      </c>
      <c r="J42" s="1">
        <f ca="1">ABS((F42-C42)/C41)^2</f>
        <v>10.111115192327313</v>
      </c>
      <c r="K42" s="1">
        <f>ABS((C42-C41)/C41)^2</f>
        <v>3.3057851239669467E-4</v>
      </c>
      <c r="L42" s="1">
        <f ca="1">F42-C42</f>
        <v>-3.4977777777777779</v>
      </c>
      <c r="M42" s="1">
        <f ca="1">ABS(L42-L41)^2</f>
        <v>25.930727160493838</v>
      </c>
    </row>
    <row r="43" spans="1:13">
      <c r="A43" s="6">
        <v>36251</v>
      </c>
      <c r="B43" s="47">
        <v>40</v>
      </c>
      <c r="C43" s="28">
        <v>1.33</v>
      </c>
      <c r="D43" s="29">
        <f>IF(B43&gt;$D$2,(SUM(C40:C42)/$D$2),"xxxxx")</f>
        <v>1.1500000000000001</v>
      </c>
      <c r="E43" s="29">
        <f ca="1">IF(B43&gt;=2*$D$2,SUM(OFFSET(D43,0,0,-$D$2,1))/$D$2,"xxxxx")</f>
        <v>1.9022222222222223</v>
      </c>
      <c r="F43" s="44">
        <f ca="1">IF(E43="xxxxx","xxxxx",IF(E42="xxxxx","",2*D42-E42+(2/($D$2-1))*(D42-E42)))</f>
        <v>-2.7922222222222226</v>
      </c>
      <c r="G43" s="1">
        <f ca="1">ABS(C43-F43)</f>
        <v>4.1222222222222227</v>
      </c>
      <c r="H43" s="1">
        <f ca="1">G43^2</f>
        <v>16.992716049382718</v>
      </c>
      <c r="I43" s="4">
        <f ca="1">ABS((C43-F43)/C43)</f>
        <v>3.0994152046783627</v>
      </c>
      <c r="J43" s="1">
        <f ca="1">ABS((F43-C43)/C42)^2</f>
        <v>13.546489197530866</v>
      </c>
      <c r="K43" s="1">
        <f>ABS((C43-C42)/C42)^2</f>
        <v>3.5156249999999979E-2</v>
      </c>
      <c r="L43" s="1">
        <f ca="1">F43-C43</f>
        <v>-4.1222222222222227</v>
      </c>
      <c r="M43" s="1">
        <f ca="1">ABS(L43-L42)^2</f>
        <v>0.38993086419753131</v>
      </c>
    </row>
    <row r="44" spans="1:13">
      <c r="A44" s="6">
        <v>36281</v>
      </c>
      <c r="B44" s="47">
        <v>41</v>
      </c>
      <c r="C44" s="28">
        <v>2.1800000000000002</v>
      </c>
      <c r="D44" s="29">
        <f>IF(B44&gt;$D$2,(SUM(C41:C43)/$D$2),"xxxxx")</f>
        <v>1.1833333333333333</v>
      </c>
      <c r="E44" s="29">
        <f ca="1">IF(B44&gt;=2*$D$2,SUM(OFFSET(D44,0,0,-$D$2,1))/$D$2,"xxxxx")</f>
        <v>1.2611111111111111</v>
      </c>
      <c r="F44" s="44">
        <f ca="1">IF(E44="xxxxx","xxxxx",IF(E43="xxxxx","",2*D43-E43+(2/($D$2-1))*(D43-E43)))</f>
        <v>-0.35444444444444412</v>
      </c>
      <c r="G44" s="1">
        <f ca="1">ABS(C44-F44)</f>
        <v>2.5344444444444445</v>
      </c>
      <c r="H44" s="1">
        <f ca="1">G44^2</f>
        <v>6.4234086419753087</v>
      </c>
      <c r="I44" s="4">
        <f ca="1">ABS((C44-F44)/C44)</f>
        <v>1.1625891946992863</v>
      </c>
      <c r="J44" s="1">
        <f ca="1">ABS((F44-C44)/C43)^2</f>
        <v>3.6313011713354673</v>
      </c>
      <c r="K44" s="1">
        <f>ABS((C44-C43)/C43)^2</f>
        <v>0.40844592684719322</v>
      </c>
      <c r="L44" s="1">
        <f ca="1">F44-C44</f>
        <v>-2.5344444444444445</v>
      </c>
      <c r="M44" s="1">
        <f ca="1">ABS(L44-L43)^2</f>
        <v>2.5210382716049393</v>
      </c>
    </row>
    <row r="45" spans="1:13">
      <c r="A45" s="6">
        <v>36312</v>
      </c>
      <c r="B45" s="47">
        <v>42</v>
      </c>
      <c r="C45" s="28">
        <v>3.63</v>
      </c>
      <c r="D45" s="29">
        <f>IF(B45&gt;$D$2,(SUM(C42:C44)/$D$2),"xxxxx")</f>
        <v>1.5433333333333337</v>
      </c>
      <c r="E45" s="29">
        <f ca="1">IF(B45&gt;=2*$D$2,SUM(OFFSET(D45,0,0,-$D$2,1))/$D$2,"xxxxx")</f>
        <v>1.2922222222222224</v>
      </c>
      <c r="F45" s="44">
        <f ca="1">IF(E45="xxxxx","xxxxx",IF(E44="xxxxx","",2*D44-E44+(2/($D$2-1))*(D44-E44)))</f>
        <v>1.0277777777777779</v>
      </c>
      <c r="G45" s="1">
        <f ca="1">ABS(C45-F45)</f>
        <v>2.6022222222222222</v>
      </c>
      <c r="H45" s="1">
        <f ca="1">G45^2</f>
        <v>6.7715604938271605</v>
      </c>
      <c r="I45" s="4">
        <f ca="1">ABS((C45-F45)/C45)</f>
        <v>0.71686562595653502</v>
      </c>
      <c r="J45" s="1">
        <f ca="1">ABS((F45-C45)/C44)^2</f>
        <v>1.4248717477121371</v>
      </c>
      <c r="K45" s="1">
        <f>ABS((C45-C44)/C44)^2</f>
        <v>0.44240804646073534</v>
      </c>
      <c r="L45" s="1">
        <f ca="1">F45-C45</f>
        <v>-2.6022222222222222</v>
      </c>
      <c r="M45" s="1">
        <f ca="1">ABS(L45-L44)^2</f>
        <v>4.5938271604938187E-3</v>
      </c>
    </row>
    <row r="46" spans="1:13">
      <c r="A46" s="6">
        <v>36342</v>
      </c>
      <c r="B46" s="47">
        <v>43</v>
      </c>
      <c r="C46" s="28">
        <v>4.26</v>
      </c>
      <c r="D46" s="29">
        <f>IF(B46&gt;$D$2,(SUM(C43:C45)/$D$2),"xxxxx")</f>
        <v>2.3800000000000003</v>
      </c>
      <c r="E46" s="29">
        <f ca="1">IF(B46&gt;=2*$D$2,SUM(OFFSET(D46,0,0,-$D$2,1))/$D$2,"xxxxx")</f>
        <v>1.7022222222222225</v>
      </c>
      <c r="F46" s="44">
        <f ca="1">IF(E46="xxxxx","xxxxx",IF(E45="xxxxx","",2*D45-E45+(2/($D$2-1))*(D45-E45)))</f>
        <v>2.0455555555555565</v>
      </c>
      <c r="G46" s="1">
        <f ca="1">ABS(C46-F46)</f>
        <v>2.2144444444444433</v>
      </c>
      <c r="H46" s="1">
        <f ca="1">G46^2</f>
        <v>4.903764197530859</v>
      </c>
      <c r="I46" s="4">
        <f ca="1">ABS((C46-F46)/C46)</f>
        <v>0.51982263954094921</v>
      </c>
      <c r="J46" s="1">
        <f ca="1">ABS((F46-C46)/C45)^2</f>
        <v>0.37214854765011951</v>
      </c>
      <c r="K46" s="1">
        <f>ABS((C46-C45)/C45)^2</f>
        <v>3.0120893381599609E-2</v>
      </c>
      <c r="L46" s="1">
        <f ca="1">F46-C46</f>
        <v>-2.2144444444444433</v>
      </c>
      <c r="M46" s="1">
        <f ca="1">ABS(L46-L45)^2</f>
        <v>0.15037160493827245</v>
      </c>
    </row>
    <row r="47" spans="1:13">
      <c r="A47" s="6">
        <v>36373</v>
      </c>
      <c r="B47" s="47">
        <v>44</v>
      </c>
      <c r="C47" s="28">
        <v>11.78</v>
      </c>
      <c r="D47" s="29">
        <f>IF(B47&gt;$D$2,(SUM(C44:C46)/$D$2),"xxxxx")</f>
        <v>3.3566666666666669</v>
      </c>
      <c r="E47" s="29">
        <f ca="1">IF(B47&gt;=2*$D$2,SUM(OFFSET(D47,0,0,-$D$2,1))/$D$2,"xxxxx")</f>
        <v>2.4266666666666672</v>
      </c>
      <c r="F47" s="44">
        <f ca="1">IF(E47="xxxxx","xxxxx",IF(E46="xxxxx","",2*D46-E46+(2/($D$2-1))*(D46-E46)))</f>
        <v>3.735555555555556</v>
      </c>
      <c r="G47" s="1">
        <f ca="1">ABS(C47-F47)</f>
        <v>8.0444444444444443</v>
      </c>
      <c r="H47" s="1">
        <f ca="1">G47^2</f>
        <v>64.713086419753083</v>
      </c>
      <c r="I47" s="4">
        <f ca="1">ABS((C47-F47)/C47)</f>
        <v>0.68289002075080174</v>
      </c>
      <c r="J47" s="1">
        <f ca="1">ABS((F47-C47)/C46)^2</f>
        <v>3.5659308349177352</v>
      </c>
      <c r="K47" s="1">
        <f>ABS((C47-C46)/C46)^2</f>
        <v>3.1161365690229008</v>
      </c>
      <c r="L47" s="1">
        <f ca="1">F47-C47</f>
        <v>-8.0444444444444443</v>
      </c>
      <c r="M47" s="1">
        <f ca="1">ABS(L47-L46)^2</f>
        <v>33.988900000000008</v>
      </c>
    </row>
    <row r="48" spans="1:13">
      <c r="A48" s="6">
        <v>36404</v>
      </c>
      <c r="B48" s="47">
        <v>45</v>
      </c>
      <c r="C48" s="28">
        <v>12.09</v>
      </c>
      <c r="D48" s="29">
        <f>IF(B48&gt;$D$2,(SUM(C45:C47)/$D$2),"xxxxx")</f>
        <v>6.5566666666666658</v>
      </c>
      <c r="E48" s="29">
        <f ca="1">IF(B48&gt;=2*$D$2,SUM(OFFSET(D48,0,0,-$D$2,1))/$D$2,"xxxxx")</f>
        <v>4.097777777777778</v>
      </c>
      <c r="F48" s="44">
        <f ca="1">IF(E48="xxxxx","xxxxx",IF(E47="xxxxx","",2*D47-E47+(2/($D$2-1))*(D47-E47)))</f>
        <v>5.2166666666666668</v>
      </c>
      <c r="G48" s="1">
        <f ca="1">ABS(C48-F48)</f>
        <v>6.8733333333333331</v>
      </c>
      <c r="H48" s="1">
        <f ca="1">G48^2</f>
        <v>47.242711111111106</v>
      </c>
      <c r="I48" s="4">
        <f ca="1">ABS((C48-F48)/C48)</f>
        <v>0.56851392335263307</v>
      </c>
      <c r="J48" s="1">
        <f ca="1">ABS((F48-C48)/C47)^2</f>
        <v>0.34044286099076665</v>
      </c>
      <c r="K48" s="1">
        <f>ABS((C48-C47)/C47)^2</f>
        <v>6.9252077562327098E-4</v>
      </c>
      <c r="L48" s="1">
        <f ca="1">F48-C48</f>
        <v>-6.8733333333333331</v>
      </c>
      <c r="M48" s="1">
        <f ca="1">ABS(L48-L47)^2</f>
        <v>1.3715012345679014</v>
      </c>
    </row>
    <row r="49" spans="1:13">
      <c r="A49" s="6">
        <v>36434</v>
      </c>
      <c r="B49" s="47">
        <v>46</v>
      </c>
      <c r="C49" s="28">
        <v>10.01</v>
      </c>
      <c r="D49" s="29">
        <f>IF(B49&gt;$D$2,(SUM(C46:C48)/$D$2),"xxxxx")</f>
        <v>9.3766666666666669</v>
      </c>
      <c r="E49" s="29">
        <f ca="1">IF(B49&gt;=2*$D$2,SUM(OFFSET(D49,0,0,-$D$2,1))/$D$2,"xxxxx")</f>
        <v>6.43</v>
      </c>
      <c r="F49" s="44">
        <f ca="1">IF(E49="xxxxx","xxxxx",IF(E48="xxxxx","",2*D48-E48+(2/($D$2-1))*(D48-E48)))</f>
        <v>11.474444444444442</v>
      </c>
      <c r="G49" s="1">
        <f ca="1">ABS(C49-F49)</f>
        <v>1.4644444444444424</v>
      </c>
      <c r="H49" s="1">
        <f ca="1">G49^2</f>
        <v>2.1445975308641918</v>
      </c>
      <c r="I49" s="4">
        <f ca="1">ABS((C49-F49)/C49)</f>
        <v>0.14629814629814611</v>
      </c>
      <c r="J49" s="1">
        <f ca="1">ABS((F49-C49)/C48)^2</f>
        <v>1.4672131134386994E-2</v>
      </c>
      <c r="K49" s="1">
        <f>ABS((C49-C48)/C48)^2</f>
        <v>2.9598797548849583E-2</v>
      </c>
      <c r="L49" s="1">
        <f ca="1">F49-C49</f>
        <v>1.4644444444444424</v>
      </c>
      <c r="M49" s="1">
        <f ca="1">ABS(L49-L48)^2</f>
        <v>69.518538271604896</v>
      </c>
    </row>
    <row r="50" spans="1:13">
      <c r="A50" s="6">
        <v>36465</v>
      </c>
      <c r="B50" s="47">
        <v>47</v>
      </c>
      <c r="C50" s="28">
        <v>17.66</v>
      </c>
      <c r="D50" s="29">
        <f>IF(B50&gt;$D$2,(SUM(C47:C49)/$D$2),"xxxxx")</f>
        <v>11.293333333333331</v>
      </c>
      <c r="E50" s="29">
        <f ca="1">IF(B50&gt;=2*$D$2,SUM(OFFSET(D50,0,0,-$D$2,1))/$D$2,"xxxxx")</f>
        <v>9.0755555555555549</v>
      </c>
      <c r="F50" s="44">
        <f ca="1">IF(E50="xxxxx","xxxxx",IF(E49="xxxxx","",2*D49-E49+(2/($D$2-1))*(D49-E49)))</f>
        <v>15.270000000000001</v>
      </c>
      <c r="G50" s="1">
        <f ca="1">ABS(C50-F50)</f>
        <v>2.3899999999999988</v>
      </c>
      <c r="H50" s="1">
        <f ca="1">G50^2</f>
        <v>5.7120999999999942</v>
      </c>
      <c r="I50" s="4">
        <f ca="1">ABS((C50-F50)/C50)</f>
        <v>0.13533408833522076</v>
      </c>
      <c r="J50" s="1">
        <f ca="1">ABS((F50-C50)/C49)^2</f>
        <v>5.7006929134801203E-2</v>
      </c>
      <c r="K50" s="1">
        <f>ABS((C50-C49)/C49)^2</f>
        <v>0.58405630333702274</v>
      </c>
      <c r="L50" s="1">
        <f ca="1">F50-C50</f>
        <v>-2.3899999999999988</v>
      </c>
      <c r="M50" s="1">
        <f ca="1">ABS(L50-L49)^2</f>
        <v>14.856741975308617</v>
      </c>
    </row>
    <row r="51" spans="1:13">
      <c r="A51" s="6">
        <v>36495</v>
      </c>
      <c r="B51" s="47">
        <v>48</v>
      </c>
      <c r="C51" s="28">
        <v>6.06</v>
      </c>
      <c r="D51" s="29">
        <f>IF(B51&gt;$D$2,(SUM(C48:C50)/$D$2),"xxxxx")</f>
        <v>13.253333333333336</v>
      </c>
      <c r="E51" s="29">
        <f ca="1">IF(B51&gt;=2*$D$2,SUM(OFFSET(D51,0,0,-$D$2,1))/$D$2,"xxxxx")</f>
        <v>11.307777777777778</v>
      </c>
      <c r="F51" s="44">
        <f ca="1">IF(E51="xxxxx","xxxxx",IF(E50="xxxxx","",2*D50-E50+(2/($D$2-1))*(D50-E50)))</f>
        <v>15.728888888888884</v>
      </c>
      <c r="G51" s="1">
        <f ca="1">ABS(C51-F51)</f>
        <v>9.6688888888888833</v>
      </c>
      <c r="H51" s="1">
        <f ca="1">G51^2</f>
        <v>93.487412345678905</v>
      </c>
      <c r="I51" s="4">
        <f ca="1">ABS((C51-F51)/C51)</f>
        <v>1.5955262192885946</v>
      </c>
      <c r="J51" s="1">
        <f ca="1">ABS((F51-C51)/C50)^2</f>
        <v>0.29975866129212708</v>
      </c>
      <c r="K51" s="1">
        <f>ABS((C51-C50)/C50)^2</f>
        <v>0.43145407976770234</v>
      </c>
      <c r="L51" s="1">
        <f ca="1">F51-C51</f>
        <v>9.6688888888888833</v>
      </c>
      <c r="M51" s="1">
        <f ca="1">ABS(L51-L50)^2</f>
        <v>145.41680123456774</v>
      </c>
    </row>
    <row r="52" spans="1:13">
      <c r="A52" s="6">
        <v>36526</v>
      </c>
      <c r="B52" s="47">
        <v>49</v>
      </c>
      <c r="C52" s="28">
        <v>2.27</v>
      </c>
      <c r="D52" s="29">
        <f>IF(B52&gt;$D$2,(SUM(C49:C51)/$D$2),"xxxxx")</f>
        <v>11.243333333333334</v>
      </c>
      <c r="E52" s="29">
        <f ca="1">IF(B52&gt;=2*$D$2,SUM(OFFSET(D52,0,0,-$D$2,1))/$D$2,"xxxxx")</f>
        <v>11.93</v>
      </c>
      <c r="F52" s="44">
        <f ca="1">IF(E52="xxxxx","xxxxx",IF(E51="xxxxx","",2*D51-E51+(2/($D$2-1))*(D51-E51)))</f>
        <v>17.144444444444453</v>
      </c>
      <c r="G52" s="1">
        <f ca="1">ABS(C52-F52)</f>
        <v>14.874444444444453</v>
      </c>
      <c r="H52" s="1">
        <f ca="1">G52^2</f>
        <v>221.24909753086445</v>
      </c>
      <c r="I52" s="4">
        <f ca="1">ABS((C52-F52)/C52)</f>
        <v>6.5526186979931511</v>
      </c>
      <c r="J52" s="1">
        <f ca="1">ABS((F52-C52)/C51)^2</f>
        <v>6.0247115623431391</v>
      </c>
      <c r="K52" s="1">
        <f>ABS((C52-C51)/C51)^2</f>
        <v>0.39114084675794308</v>
      </c>
      <c r="L52" s="1">
        <f ca="1">F52-C52</f>
        <v>14.874444444444453</v>
      </c>
      <c r="M52" s="1">
        <f ca="1">ABS(L52-L51)^2</f>
        <v>27.097808641975458</v>
      </c>
    </row>
    <row r="53" spans="1:13">
      <c r="A53" s="6">
        <v>36557</v>
      </c>
      <c r="B53" s="47">
        <v>50</v>
      </c>
      <c r="C53" s="28">
        <v>1.42</v>
      </c>
      <c r="D53" s="29">
        <f>IF(B53&gt;$D$2,(SUM(C50:C52)/$D$2),"xxxxx")</f>
        <v>8.6633333333333322</v>
      </c>
      <c r="E53" s="29">
        <f ca="1">IF(B53&gt;=2*$D$2,SUM(OFFSET(D53,0,0,-$D$2,1))/$D$2,"xxxxx")</f>
        <v>11.053333333333335</v>
      </c>
      <c r="F53" s="44">
        <f ca="1">IF(E53="xxxxx","xxxxx",IF(E52="xxxxx","",2*D52-E52+(2/($D$2-1))*(D52-E52)))</f>
        <v>9.8700000000000028</v>
      </c>
      <c r="G53" s="1">
        <f ca="1">ABS(C53-F53)</f>
        <v>8.4500000000000028</v>
      </c>
      <c r="H53" s="1">
        <f ca="1">G53^2</f>
        <v>71.402500000000046</v>
      </c>
      <c r="I53" s="4">
        <f ca="1">ABS((C53-F53)/C53)</f>
        <v>5.9507042253521147</v>
      </c>
      <c r="J53" s="1">
        <f ca="1">ABS((F53-C53)/C52)^2</f>
        <v>13.856760270915416</v>
      </c>
      <c r="K53" s="1">
        <f>ABS((C53-C52)/C52)^2</f>
        <v>0.14021230763259526</v>
      </c>
      <c r="L53" s="1">
        <f ca="1">F53-C53</f>
        <v>8.4500000000000028</v>
      </c>
      <c r="M53" s="1">
        <f ca="1">ABS(L53-L52)^2</f>
        <v>41.273486419753162</v>
      </c>
    </row>
    <row r="54" spans="1:13">
      <c r="A54" s="6">
        <v>36586</v>
      </c>
      <c r="B54" s="47">
        <v>51</v>
      </c>
      <c r="C54" s="28">
        <v>1.03</v>
      </c>
      <c r="D54" s="29">
        <f>IF(B54&gt;$D$2,(SUM(C51:C53)/$D$2),"xxxxx")</f>
        <v>3.25</v>
      </c>
      <c r="E54" s="29">
        <f ca="1">IF(B54&gt;=2*$D$2,SUM(OFFSET(D54,0,0,-$D$2,1))/$D$2,"xxxxx")</f>
        <v>7.7188888888888885</v>
      </c>
      <c r="F54" s="44">
        <f ca="1">IF(E54="xxxxx","xxxxx",IF(E53="xxxxx","",2*D53-E53+(2/($D$2-1))*(D53-E53)))</f>
        <v>3.8833333333333275</v>
      </c>
      <c r="G54" s="1">
        <f ca="1">ABS(C54-F54)</f>
        <v>2.8533333333333273</v>
      </c>
      <c r="H54" s="1">
        <f ca="1">G54^2</f>
        <v>8.1415111111110772</v>
      </c>
      <c r="I54" s="4">
        <f ca="1">ABS((C54-F54)/C54)</f>
        <v>2.7702265372168227</v>
      </c>
      <c r="J54" s="1">
        <f ca="1">ABS((F54-C54)/C53)^2</f>
        <v>4.0376468513742694</v>
      </c>
      <c r="K54" s="1">
        <f>ABS((C54-C53)/C53)^2</f>
        <v>7.5431462011505634E-2</v>
      </c>
      <c r="L54" s="1">
        <f ca="1">F54-C54</f>
        <v>2.8533333333333273</v>
      </c>
      <c r="M54" s="1">
        <f ca="1">ABS(L54-L53)^2</f>
        <v>31.322677777777876</v>
      </c>
    </row>
    <row r="55" spans="1:13">
      <c r="A55" s="6">
        <v>36617</v>
      </c>
      <c r="B55" s="47">
        <v>52</v>
      </c>
      <c r="C55" s="28">
        <v>1.1299999999999999</v>
      </c>
      <c r="D55" s="29">
        <f>IF(B55&gt;$D$2,(SUM(C52:C54)/$D$2),"xxxxx")</f>
        <v>1.5733333333333333</v>
      </c>
      <c r="E55" s="29">
        <f ca="1">IF(B55&gt;=2*$D$2,SUM(OFFSET(D55,0,0,-$D$2,1))/$D$2,"xxxxx")</f>
        <v>4.4955555555555549</v>
      </c>
      <c r="F55" s="44">
        <f ca="1">IF(E55="xxxxx","xxxxx",IF(E54="xxxxx","",2*D54-E54+(2/($D$2-1))*(D54-E54)))</f>
        <v>-5.6877777777777769</v>
      </c>
      <c r="G55" s="1">
        <f ca="1">ABS(C55-F55)</f>
        <v>6.8177777777777768</v>
      </c>
      <c r="H55" s="1">
        <f ca="1">G55^2</f>
        <v>46.482093827160483</v>
      </c>
      <c r="I55" s="4">
        <f ca="1">ABS((C55-F55)/C55)</f>
        <v>6.0334316617502459</v>
      </c>
      <c r="J55" s="1">
        <f ca="1">ABS((F55-C55)/C54)^2</f>
        <v>43.813831489452809</v>
      </c>
      <c r="K55" s="1">
        <f>ABS((C55-C54)/C54)^2</f>
        <v>9.4259590913375185E-3</v>
      </c>
      <c r="L55" s="1">
        <f ca="1">F55-C55</f>
        <v>-6.8177777777777768</v>
      </c>
      <c r="M55" s="1">
        <f ca="1">ABS(L55-L54)^2</f>
        <v>93.530390123456655</v>
      </c>
    </row>
    <row r="56" spans="1:13">
      <c r="A56" s="6">
        <v>36647</v>
      </c>
      <c r="B56" s="47">
        <v>53</v>
      </c>
      <c r="C56" s="28">
        <v>1.69</v>
      </c>
      <c r="D56" s="29">
        <f>IF(B56&gt;$D$2,(SUM(C53:C55)/$D$2),"xxxxx")</f>
        <v>1.1933333333333334</v>
      </c>
      <c r="E56" s="29">
        <f ca="1">IF(B56&gt;=2*$D$2,SUM(OFFSET(D56,0,0,-$D$2,1))/$D$2,"xxxxx")</f>
        <v>2.0055555555555555</v>
      </c>
      <c r="F56" s="44">
        <f ca="1">IF(E56="xxxxx","xxxxx",IF(E55="xxxxx","",2*D55-E55+(2/($D$2-1))*(D55-E55)))</f>
        <v>-4.27111111111111</v>
      </c>
      <c r="G56" s="1">
        <f ca="1">ABS(C56-F56)</f>
        <v>5.9611111111111104</v>
      </c>
      <c r="H56" s="1">
        <f ca="1">G56^2</f>
        <v>35.534845679012335</v>
      </c>
      <c r="I56" s="4">
        <f ca="1">ABS((C56-F56)/C56)</f>
        <v>3.5272846811308347</v>
      </c>
      <c r="J56" s="1">
        <f ca="1">ABS((F56-C56)/C55)^2</f>
        <v>27.828996537718179</v>
      </c>
      <c r="K56" s="1">
        <f>ABS((C56-C55)/C55)^2</f>
        <v>0.24559479990602251</v>
      </c>
      <c r="L56" s="1">
        <f ca="1">F56-C56</f>
        <v>-5.9611111111111104</v>
      </c>
      <c r="M56" s="1">
        <f ca="1">ABS(L56-L55)^2</f>
        <v>0.73387777777777741</v>
      </c>
    </row>
    <row r="57" spans="1:13">
      <c r="A57" s="6">
        <v>36678</v>
      </c>
      <c r="B57" s="47">
        <v>54</v>
      </c>
      <c r="C57" s="28">
        <v>2.8</v>
      </c>
      <c r="D57" s="29">
        <f>IF(B57&gt;$D$2,(SUM(C54:C56)/$D$2),"xxxxx")</f>
        <v>1.2833333333333334</v>
      </c>
      <c r="E57" s="29">
        <f ca="1">IF(B57&gt;=2*$D$2,SUM(OFFSET(D57,0,0,-$D$2,1))/$D$2,"xxxxx")</f>
        <v>1.3499999999999999</v>
      </c>
      <c r="F57" s="44">
        <f ca="1">IF(E57="xxxxx","xxxxx",IF(E56="xxxxx","",2*D56-E56+(2/($D$2-1))*(D56-E56)))</f>
        <v>-0.431111111111111</v>
      </c>
      <c r="G57" s="1">
        <f ca="1">ABS(C57-F57)</f>
        <v>3.2311111111111108</v>
      </c>
      <c r="H57" s="1">
        <f ca="1">G57^2</f>
        <v>10.440079012345677</v>
      </c>
      <c r="I57" s="4">
        <f ca="1">ABS((C57-F57)/C57)</f>
        <v>1.1539682539682539</v>
      </c>
      <c r="J57" s="1">
        <f ca="1">ABS((F57-C57)/C56)^2</f>
        <v>3.6553618614003986</v>
      </c>
      <c r="K57" s="1">
        <f>ABS((C57-C56)/C56)^2</f>
        <v>0.43139245824726014</v>
      </c>
      <c r="L57" s="1">
        <f ca="1">F57-C57</f>
        <v>-3.2311111111111108</v>
      </c>
      <c r="M57" s="1">
        <f ca="1">ABS(L57-L56)^2</f>
        <v>7.4528999999999979</v>
      </c>
    </row>
    <row r="58" spans="1:13">
      <c r="A58" s="6">
        <v>36708</v>
      </c>
      <c r="B58" s="47">
        <v>55</v>
      </c>
      <c r="C58" s="28">
        <v>5.81</v>
      </c>
      <c r="D58" s="29">
        <f>IF(B58&gt;$D$2,(SUM(C55:C57)/$D$2),"xxxxx")</f>
        <v>1.8733333333333331</v>
      </c>
      <c r="E58" s="29">
        <f ca="1">IF(B58&gt;=2*$D$2,SUM(OFFSET(D58,0,0,-$D$2,1))/$D$2,"xxxxx")</f>
        <v>1.45</v>
      </c>
      <c r="F58" s="44">
        <f ca="1">IF(E58="xxxxx","xxxxx",IF(E57="xxxxx","",2*D57-E57+(2/($D$2-1))*(D57-E57)))</f>
        <v>1.1500000000000006</v>
      </c>
      <c r="G58" s="1">
        <f ca="1">ABS(C58-F58)</f>
        <v>4.6599999999999993</v>
      </c>
      <c r="H58" s="1">
        <f ca="1">G58^2</f>
        <v>21.715599999999991</v>
      </c>
      <c r="I58" s="4">
        <f ca="1">ABS((C58-F58)/C58)</f>
        <v>0.80206540447504293</v>
      </c>
      <c r="J58" s="1">
        <f ca="1">ABS((F58-C58)/C57)^2</f>
        <v>2.7698469387755096</v>
      </c>
      <c r="K58" s="1">
        <f>ABS((C58-C57)/C57)^2</f>
        <v>1.1556249999999999</v>
      </c>
      <c r="L58" s="1">
        <f ca="1">F58-C58</f>
        <v>-4.6599999999999993</v>
      </c>
      <c r="M58" s="1">
        <f ca="1">ABS(L58-L57)^2</f>
        <v>2.0417234567901223</v>
      </c>
    </row>
    <row r="59" spans="1:13">
      <c r="A59" s="6">
        <v>36739</v>
      </c>
      <c r="B59" s="47">
        <v>56</v>
      </c>
      <c r="C59" s="28">
        <v>15.47</v>
      </c>
      <c r="D59" s="29">
        <f>IF(B59&gt;$D$2,(SUM(C56:C58)/$D$2),"xxxxx")</f>
        <v>3.4333333333333336</v>
      </c>
      <c r="E59" s="29">
        <f ca="1">IF(B59&gt;=2*$D$2,SUM(OFFSET(D59,0,0,-$D$2,1))/$D$2,"xxxxx")</f>
        <v>2.1966666666666668</v>
      </c>
      <c r="F59" s="44">
        <f ca="1">IF(E59="xxxxx","xxxxx",IF(E58="xxxxx","",2*D58-E58+(2/($D$2-1))*(D58-E58)))</f>
        <v>2.7199999999999989</v>
      </c>
      <c r="G59" s="1">
        <f ca="1">ABS(C59-F59)</f>
        <v>12.750000000000002</v>
      </c>
      <c r="H59" s="1">
        <f ca="1">G59^2</f>
        <v>162.56250000000006</v>
      </c>
      <c r="I59" s="4">
        <f ca="1">ABS((C59-F59)/C59)</f>
        <v>0.82417582417582425</v>
      </c>
      <c r="J59" s="1">
        <f ca="1">ABS((F59-C59)/C58)^2</f>
        <v>4.815796256084087</v>
      </c>
      <c r="K59" s="1">
        <f>ABS((C59-C58)/C58)^2</f>
        <v>2.764407025693135</v>
      </c>
      <c r="L59" s="1">
        <f ca="1">F59-C59</f>
        <v>-12.750000000000002</v>
      </c>
      <c r="M59" s="1">
        <f ca="1">ABS(L59-L58)^2</f>
        <v>65.448100000000053</v>
      </c>
    </row>
    <row r="60" spans="1:13">
      <c r="A60" s="6">
        <v>36770</v>
      </c>
      <c r="B60" s="47">
        <v>57</v>
      </c>
      <c r="C60" s="28">
        <v>20.68</v>
      </c>
      <c r="D60" s="29">
        <f>IF(B60&gt;$D$2,(SUM(C57:C59)/$D$2),"xxxxx")</f>
        <v>8.0266666666666655</v>
      </c>
      <c r="E60" s="29">
        <f ca="1">IF(B60&gt;=2*$D$2,SUM(OFFSET(D60,0,0,-$D$2,1))/$D$2,"xxxxx")</f>
        <v>4.4444444444444438</v>
      </c>
      <c r="F60" s="44">
        <f ca="1">IF(E60="xxxxx","xxxxx",IF(E59="xxxxx","",2*D59-E59+(2/($D$2-1))*(D59-E59)))</f>
        <v>5.9066666666666663</v>
      </c>
      <c r="G60" s="1">
        <f ca="1">ABS(C60-F60)</f>
        <v>14.773333333333333</v>
      </c>
      <c r="H60" s="1">
        <f ca="1">G60^2</f>
        <v>218.25137777777778</v>
      </c>
      <c r="I60" s="4">
        <f ca="1">ABS((C60-F60)/C60)</f>
        <v>0.71437782076079948</v>
      </c>
      <c r="J60" s="1">
        <f ca="1">ABS((F60-C60)/C59)^2</f>
        <v>0.91196121098398741</v>
      </c>
      <c r="K60" s="1">
        <f>ABS((C60-C59)/C59)^2</f>
        <v>0.11342135183345869</v>
      </c>
      <c r="L60" s="1">
        <f ca="1">F60-C60</f>
        <v>-14.773333333333333</v>
      </c>
      <c r="M60" s="1">
        <f ca="1">ABS(L60-L59)^2</f>
        <v>4.0938777777777711</v>
      </c>
    </row>
    <row r="61" spans="1:13">
      <c r="A61" s="6">
        <v>36800</v>
      </c>
      <c r="B61" s="47">
        <v>58</v>
      </c>
      <c r="C61" s="28">
        <v>26.27</v>
      </c>
      <c r="D61" s="29">
        <f>IF(B61&gt;$D$2,(SUM(C58:C60)/$D$2),"xxxxx")</f>
        <v>13.986666666666666</v>
      </c>
      <c r="E61" s="29">
        <f ca="1">IF(B61&gt;=2*$D$2,SUM(OFFSET(D61,0,0,-$D$2,1))/$D$2,"xxxxx")</f>
        <v>8.4822222222222212</v>
      </c>
      <c r="F61" s="44">
        <f ca="1">IF(E61="xxxxx","xxxxx",IF(E60="xxxxx","",2*D60-E60+(2/($D$2-1))*(D60-E60)))</f>
        <v>15.191111111111109</v>
      </c>
      <c r="G61" s="1">
        <f ca="1">ABS(C61-F61)</f>
        <v>11.078888888888891</v>
      </c>
      <c r="H61" s="1">
        <f ca="1">G61^2</f>
        <v>122.74177901234572</v>
      </c>
      <c r="I61" s="4">
        <f ca="1">ABS((C61-F61)/C61)</f>
        <v>0.42173159074567534</v>
      </c>
      <c r="J61" s="1">
        <f ca="1">ABS((F61-C61)/C60)^2</f>
        <v>0.28700624373885969</v>
      </c>
      <c r="K61" s="1">
        <f>ABS((C61-C60)/C60)^2</f>
        <v>7.3067213764876224E-2</v>
      </c>
      <c r="L61" s="1">
        <f ca="1">F61-C61</f>
        <v>-11.078888888888891</v>
      </c>
      <c r="M61" s="1">
        <f ca="1">ABS(L61-L60)^2</f>
        <v>13.648919753086409</v>
      </c>
    </row>
    <row r="62" spans="1:13">
      <c r="A62" s="6">
        <v>36831</v>
      </c>
      <c r="B62" s="47">
        <v>59</v>
      </c>
      <c r="C62" s="28">
        <v>16.09</v>
      </c>
      <c r="D62" s="29">
        <f>IF(B62&gt;$D$2,(SUM(C59:C61)/$D$2),"xxxxx")</f>
        <v>20.806666666666668</v>
      </c>
      <c r="E62" s="29">
        <f ca="1">IF(B62&gt;=2*$D$2,SUM(OFFSET(D62,0,0,-$D$2,1))/$D$2,"xxxxx")</f>
        <v>14.273333333333333</v>
      </c>
      <c r="F62" s="44">
        <f ca="1">IF(E62="xxxxx","xxxxx",IF(E61="xxxxx","",2*D61-E61+(2/($D$2-1))*(D61-E61)))</f>
        <v>24.995555555555555</v>
      </c>
      <c r="G62" s="1">
        <f ca="1">ABS(C62-F62)</f>
        <v>8.905555555555555</v>
      </c>
      <c r="H62" s="1">
        <f ca="1">G62^2</f>
        <v>79.308919753086414</v>
      </c>
      <c r="I62" s="4">
        <f ca="1">ABS((C62-F62)/C62)</f>
        <v>0.55348387542296795</v>
      </c>
      <c r="J62" s="1">
        <f ca="1">ABS((F62-C62)/C61)^2</f>
        <v>0.11492165956191577</v>
      </c>
      <c r="K62" s="1">
        <f>ABS((C62-C61)/C61)^2</f>
        <v>0.15016731320339033</v>
      </c>
      <c r="L62" s="1">
        <f ca="1">F62-C62</f>
        <v>8.905555555555555</v>
      </c>
      <c r="M62" s="1">
        <f ca="1">ABS(L62-L61)^2</f>
        <v>399.37801975308645</v>
      </c>
    </row>
    <row r="63" spans="1:13">
      <c r="A63" s="6">
        <v>36861</v>
      </c>
      <c r="B63" s="47">
        <v>60</v>
      </c>
      <c r="C63" s="28">
        <v>3.09</v>
      </c>
      <c r="D63" s="29">
        <f>IF(B63&gt;$D$2,(SUM(C60:C62)/$D$2),"xxxxx")</f>
        <v>21.013333333333335</v>
      </c>
      <c r="E63" s="29">
        <f ca="1">IF(B63&gt;=2*$D$2,SUM(OFFSET(D63,0,0,-$D$2,1))/$D$2,"xxxxx")</f>
        <v>18.602222222222224</v>
      </c>
      <c r="F63" s="44">
        <f ca="1">IF(E63="xxxxx","xxxxx",IF(E62="xxxxx","",2*D62-E62+(2/($D$2-1))*(D62-E62)))</f>
        <v>33.873333333333335</v>
      </c>
      <c r="G63" s="1">
        <f ca="1">ABS(C63-F63)</f>
        <v>30.783333333333335</v>
      </c>
      <c r="H63" s="1">
        <f ca="1">G63^2</f>
        <v>947.61361111111125</v>
      </c>
      <c r="I63" s="4">
        <f ca="1">ABS((C63-F63)/C63)</f>
        <v>9.9622437971952547</v>
      </c>
      <c r="J63" s="1">
        <f ca="1">ABS((F63-C63)/C62)^2</f>
        <v>3.6603212396054952</v>
      </c>
      <c r="K63" s="1">
        <f>ABS((C63-C62)/C62)^2</f>
        <v>0.65279168876437343</v>
      </c>
      <c r="L63" s="1">
        <f ca="1">F63-C63</f>
        <v>30.783333333333335</v>
      </c>
      <c r="M63" s="1">
        <f ca="1">ABS(L63-L62)^2</f>
        <v>478.63716049382725</v>
      </c>
    </row>
    <row r="64" spans="1:13">
      <c r="A64" s="6">
        <v>36892</v>
      </c>
      <c r="B64" s="47">
        <v>61</v>
      </c>
      <c r="C64" s="28">
        <v>1.6</v>
      </c>
      <c r="D64" s="29">
        <f>IF(B64&gt;$D$2,(SUM(C61:C63)/$D$2),"xxxxx")</f>
        <v>15.15</v>
      </c>
      <c r="E64" s="29">
        <f ca="1">IF(B64&gt;=2*$D$2,SUM(OFFSET(D64,0,0,-$D$2,1))/$D$2,"xxxxx")</f>
        <v>18.990000000000002</v>
      </c>
      <c r="F64" s="44">
        <f ca="1">IF(E64="xxxxx","xxxxx",IF(E63="xxxxx","",2*D63-E63+(2/($D$2-1))*(D63-E63)))</f>
        <v>25.835555555555558</v>
      </c>
      <c r="G64" s="1">
        <f ca="1">ABS(C64-F64)</f>
        <v>24.235555555555557</v>
      </c>
      <c r="H64" s="1">
        <f ca="1">G64^2</f>
        <v>587.36215308641977</v>
      </c>
      <c r="I64" s="4">
        <f ca="1">ABS((C64-F64)/C64)</f>
        <v>15.147222222222222</v>
      </c>
      <c r="J64" s="1">
        <f ca="1">ABS((F64-C64)/C63)^2</f>
        <v>61.516129186583704</v>
      </c>
      <c r="K64" s="1">
        <f>ABS((C64-C63)/C63)^2</f>
        <v>0.2325174642075386</v>
      </c>
      <c r="L64" s="1">
        <f ca="1">F64-C64</f>
        <v>24.235555555555557</v>
      </c>
      <c r="M64" s="1">
        <f ca="1">ABS(L64-L63)^2</f>
        <v>42.873393827160498</v>
      </c>
    </row>
    <row r="65" spans="1:13">
      <c r="A65" s="6">
        <v>36923</v>
      </c>
      <c r="B65" s="47">
        <v>62</v>
      </c>
      <c r="C65" s="28">
        <v>1.41</v>
      </c>
      <c r="D65" s="29">
        <f>IF(B65&gt;$D$2,(SUM(C62:C64)/$D$2),"xxxxx")</f>
        <v>6.9266666666666667</v>
      </c>
      <c r="E65" s="29">
        <f ca="1">IF(B65&gt;=2*$D$2,SUM(OFFSET(D65,0,0,-$D$2,1))/$D$2,"xxxxx")</f>
        <v>14.363333333333335</v>
      </c>
      <c r="F65" s="44">
        <f ca="1">IF(E65="xxxxx","xxxxx",IF(E64="xxxxx","",2*D64-E64+(2/($D$2-1))*(D64-E64)))</f>
        <v>7.4699999999999971</v>
      </c>
      <c r="G65" s="1">
        <f ca="1">ABS(C65-F65)</f>
        <v>6.0599999999999969</v>
      </c>
      <c r="H65" s="1">
        <f ca="1">G65^2</f>
        <v>36.723599999999962</v>
      </c>
      <c r="I65" s="4">
        <f ca="1">ABS((C65-F65)/C65)</f>
        <v>4.2978723404255303</v>
      </c>
      <c r="J65" s="1">
        <f ca="1">ABS((F65-C65)/C64)^2</f>
        <v>14.345156249999985</v>
      </c>
      <c r="K65" s="1">
        <f>ABS((C65-C64)/C64)^2</f>
        <v>1.4101562500000026E-2</v>
      </c>
      <c r="L65" s="1">
        <f ca="1">F65-C65</f>
        <v>6.0599999999999969</v>
      </c>
      <c r="M65" s="1">
        <f ca="1">ABS(L65-L64)^2</f>
        <v>330.35081975308663</v>
      </c>
    </row>
    <row r="66" spans="1:13">
      <c r="A66" s="6">
        <v>36951</v>
      </c>
      <c r="B66" s="47">
        <v>63</v>
      </c>
      <c r="C66" s="28">
        <v>3.44</v>
      </c>
      <c r="D66" s="29">
        <f>IF(B66&gt;$D$2,(SUM(C63:C65)/$D$2),"xxxxx")</f>
        <v>2.0333333333333332</v>
      </c>
      <c r="E66" s="29">
        <f ca="1">IF(B66&gt;=2*$D$2,SUM(OFFSET(D66,0,0,-$D$2,1))/$D$2,"xxxxx")</f>
        <v>8.0366666666666671</v>
      </c>
      <c r="F66" s="44">
        <f ca="1">IF(E66="xxxxx","xxxxx",IF(E65="xxxxx","",2*D65-E65+(2/($D$2-1))*(D65-E65)))</f>
        <v>-7.9466666666666699</v>
      </c>
      <c r="G66" s="1">
        <f ca="1">ABS(C66-F66)</f>
        <v>11.38666666666667</v>
      </c>
      <c r="H66" s="1">
        <f ca="1">G66^2</f>
        <v>129.65617777777786</v>
      </c>
      <c r="I66" s="4">
        <f ca="1">ABS((C66-F66)/C66)</f>
        <v>3.310077519379846</v>
      </c>
      <c r="J66" s="1">
        <f ca="1">ABS((F66-C66)/C65)^2</f>
        <v>65.216124831637188</v>
      </c>
      <c r="K66" s="1">
        <f>ABS((C66-C65)/C65)^2</f>
        <v>2.072783059202254</v>
      </c>
      <c r="L66" s="1">
        <f ca="1">F66-C66</f>
        <v>-11.38666666666667</v>
      </c>
      <c r="M66" s="1">
        <f ca="1">ABS(L66-L65)^2</f>
        <v>304.38617777777773</v>
      </c>
    </row>
    <row r="67" spans="1:13">
      <c r="A67" s="6">
        <v>36982</v>
      </c>
      <c r="B67" s="47">
        <v>64</v>
      </c>
      <c r="C67" s="28">
        <v>5.14</v>
      </c>
      <c r="D67" s="29">
        <f>IF(B67&gt;$D$2,(SUM(C64:C66)/$D$2),"xxxxx")</f>
        <v>2.15</v>
      </c>
      <c r="E67" s="29">
        <f ca="1">IF(B67&gt;=2*$D$2,SUM(OFFSET(D67,0,0,-$D$2,1))/$D$2,"xxxxx")</f>
        <v>3.7033333333333336</v>
      </c>
      <c r="F67" s="44">
        <f ca="1">IF(E67="xxxxx","xxxxx",IF(E66="xxxxx","",2*D66-E66+(2/($D$2-1))*(D66-E66)))</f>
        <v>-9.9733333333333345</v>
      </c>
      <c r="G67" s="1">
        <f ca="1">ABS(C67-F67)</f>
        <v>15.113333333333333</v>
      </c>
      <c r="H67" s="1">
        <f ca="1">G67^2</f>
        <v>228.41284444444443</v>
      </c>
      <c r="I67" s="4">
        <f ca="1">ABS((C67-F67)/C67)</f>
        <v>2.9403372243839172</v>
      </c>
      <c r="J67" s="1">
        <f ca="1">ABS((F67-C67)/C66)^2</f>
        <v>19.302058920737938</v>
      </c>
      <c r="K67" s="1">
        <f>ABS((C67-C66)/C66)^2</f>
        <v>0.2442198485667928</v>
      </c>
      <c r="L67" s="1">
        <f ca="1">F67-C67</f>
        <v>-15.113333333333333</v>
      </c>
      <c r="M67" s="1">
        <f ca="1">ABS(L67-L66)^2</f>
        <v>13.888044444444418</v>
      </c>
    </row>
    <row r="68" spans="1:13">
      <c r="A68" s="6">
        <v>37012</v>
      </c>
      <c r="B68" s="47">
        <v>65</v>
      </c>
      <c r="C68" s="28">
        <v>3.04</v>
      </c>
      <c r="D68" s="29">
        <f>IF(B68&gt;$D$2,(SUM(C65:C67)/$D$2),"xxxxx")</f>
        <v>3.3299999999999996</v>
      </c>
      <c r="E68" s="29">
        <f ca="1">IF(B68&gt;=2*$D$2,SUM(OFFSET(D68,0,0,-$D$2,1))/$D$2,"xxxxx")</f>
        <v>2.5044444444444447</v>
      </c>
      <c r="F68" s="44">
        <f ca="1">IF(E68="xxxxx","xxxxx",IF(E67="xxxxx","",2*D67-E67+(2/($D$2-1))*(D67-E67)))</f>
        <v>-0.95666666666666744</v>
      </c>
      <c r="G68" s="1">
        <f ca="1">ABS(C68-F68)</f>
        <v>3.9966666666666675</v>
      </c>
      <c r="H68" s="1">
        <f ca="1">G68^2</f>
        <v>15.97334444444445</v>
      </c>
      <c r="I68" s="4">
        <f ca="1">ABS((C68-F68)/C68)</f>
        <v>1.3146929824561406</v>
      </c>
      <c r="J68" s="1">
        <f ca="1">ABS((F68-C68)/C67)^2</f>
        <v>0.60460205470349493</v>
      </c>
      <c r="K68" s="1">
        <f>ABS((C68-C67)/C67)^2</f>
        <v>0.16692152795651707</v>
      </c>
      <c r="L68" s="1">
        <f ca="1">F68-C68</f>
        <v>-3.9966666666666675</v>
      </c>
      <c r="M68" s="1">
        <f ca="1">ABS(L68-L67)^2</f>
        <v>123.58027777777775</v>
      </c>
    </row>
    <row r="69" spans="1:13">
      <c r="A69" s="6">
        <v>37043</v>
      </c>
      <c r="B69" s="47">
        <v>66</v>
      </c>
      <c r="C69" s="28">
        <v>2.5099999999999998</v>
      </c>
      <c r="D69" s="29">
        <f>IF(B69&gt;$D$2,(SUM(C66:C68)/$D$2),"xxxxx")</f>
        <v>3.8733333333333335</v>
      </c>
      <c r="E69" s="29">
        <f ca="1">IF(B69&gt;=2*$D$2,SUM(OFFSET(D69,0,0,-$D$2,1))/$D$2,"xxxxx")</f>
        <v>3.117777777777778</v>
      </c>
      <c r="F69" s="44">
        <f ca="1">IF(E69="xxxxx","xxxxx",IF(E68="xxxxx","",2*D68-E68+(2/($D$2-1))*(D68-E68)))</f>
        <v>4.9811111111111099</v>
      </c>
      <c r="G69" s="1">
        <f ca="1">ABS(C69-F69)</f>
        <v>2.4711111111111101</v>
      </c>
      <c r="H69" s="1">
        <f ca="1">G69^2</f>
        <v>6.1063901234567854</v>
      </c>
      <c r="I69" s="4">
        <f ca="1">ABS((C69-F69)/C69)</f>
        <v>0.98450641876936673</v>
      </c>
      <c r="J69" s="1">
        <f ca="1">ABS((F69-C69)/C68)^2</f>
        <v>0.66075031633665005</v>
      </c>
      <c r="K69" s="1">
        <f>ABS((C69-C68)/C68)^2</f>
        <v>3.0395169667590052E-2</v>
      </c>
      <c r="L69" s="1">
        <f ca="1">F69-C69</f>
        <v>2.4711111111111101</v>
      </c>
      <c r="M69" s="1">
        <f ca="1">ABS(L69-L68)^2</f>
        <v>41.832149382716054</v>
      </c>
    </row>
    <row r="70" spans="1:13">
      <c r="A70" s="6">
        <v>37073</v>
      </c>
      <c r="B70" s="47">
        <v>67</v>
      </c>
      <c r="C70" s="28">
        <v>4.34</v>
      </c>
      <c r="D70" s="29">
        <f>IF(B70&gt;$D$2,(SUM(C67:C69)/$D$2),"xxxxx")</f>
        <v>3.563333333333333</v>
      </c>
      <c r="E70" s="29">
        <f ca="1">IF(B70&gt;=2*$D$2,SUM(OFFSET(D70,0,0,-$D$2,1))/$D$2,"xxxxx")</f>
        <v>3.5888888888888886</v>
      </c>
      <c r="F70" s="44">
        <f ca="1">IF(E70="xxxxx","xxxxx",IF(E69="xxxxx","",2*D69-E69+(2/($D$2-1))*(D69-E69)))</f>
        <v>5.384444444444445</v>
      </c>
      <c r="G70" s="1">
        <f ca="1">ABS(C70-F70)</f>
        <v>1.0444444444444452</v>
      </c>
      <c r="H70" s="1">
        <f ca="1">G70^2</f>
        <v>1.0908641975308657</v>
      </c>
      <c r="I70" s="4">
        <f ca="1">ABS((C70-F70)/C70)</f>
        <v>0.24065540194572471</v>
      </c>
      <c r="J70" s="1">
        <f ca="1">ABS((F70-C70)/C69)^2</f>
        <v>0.17315029880968014</v>
      </c>
      <c r="K70" s="1">
        <f>ABS((C70-C69)/C69)^2</f>
        <v>0.53156299106363414</v>
      </c>
      <c r="L70" s="1">
        <f ca="1">F70-C70</f>
        <v>1.0444444444444452</v>
      </c>
      <c r="M70" s="1">
        <f ca="1">ABS(L70-L69)^2</f>
        <v>2.0353777777777728</v>
      </c>
    </row>
    <row r="71" spans="1:13">
      <c r="A71" s="6">
        <v>37104</v>
      </c>
      <c r="B71" s="47">
        <v>68</v>
      </c>
      <c r="C71" s="28">
        <v>7.17</v>
      </c>
      <c r="D71" s="29">
        <f>IF(B71&gt;$D$2,(SUM(C68:C70)/$D$2),"xxxxx")</f>
        <v>3.2966666666666669</v>
      </c>
      <c r="E71" s="29">
        <f ca="1">IF(B71&gt;=2*$D$2,SUM(OFFSET(D71,0,0,-$D$2,1))/$D$2,"xxxxx")</f>
        <v>3.5777777777777779</v>
      </c>
      <c r="F71" s="44">
        <f ca="1">IF(E71="xxxxx","xxxxx",IF(E70="xxxxx","",2*D70-E70+(2/($D$2-1))*(D70-E70)))</f>
        <v>3.5122222222222219</v>
      </c>
      <c r="G71" s="1">
        <f ca="1">ABS(C71-F71)</f>
        <v>3.657777777777778</v>
      </c>
      <c r="H71" s="1">
        <f ca="1">G71^2</f>
        <v>13.37933827160494</v>
      </c>
      <c r="I71" s="4">
        <f ca="1">ABS((C71-F71)/C71)</f>
        <v>0.5101503176816985</v>
      </c>
      <c r="J71" s="1">
        <f ca="1">ABS((F71-C71)/C70)^2</f>
        <v>0.71032185179155105</v>
      </c>
      <c r="K71" s="1">
        <f>ABS((C71-C70)/C70)^2</f>
        <v>0.42520015290195162</v>
      </c>
      <c r="L71" s="1">
        <f ca="1">F71-C71</f>
        <v>-3.657777777777778</v>
      </c>
      <c r="M71" s="1">
        <f ca="1">ABS(L71-L70)^2</f>
        <v>22.110893827160506</v>
      </c>
    </row>
    <row r="72" spans="1:13">
      <c r="A72" s="6">
        <v>37135</v>
      </c>
      <c r="B72" s="47">
        <v>69</v>
      </c>
      <c r="C72" s="28">
        <v>5.52</v>
      </c>
      <c r="D72" s="29">
        <f>IF(B72&gt;$D$2,(SUM(C69:C71)/$D$2),"xxxxx")</f>
        <v>4.6733333333333329</v>
      </c>
      <c r="E72" s="29">
        <f ca="1">IF(B72&gt;=2*$D$2,SUM(OFFSET(D72,0,0,-$D$2,1))/$D$2,"xxxxx")</f>
        <v>3.8444444444444437</v>
      </c>
      <c r="F72" s="44">
        <f ca="1">IF(E72="xxxxx","xxxxx",IF(E71="xxxxx","",2*D71-E71+(2/($D$2-1))*(D71-E71)))</f>
        <v>2.7344444444444447</v>
      </c>
      <c r="G72" s="1">
        <f ca="1">ABS(C72-F72)</f>
        <v>2.7855555555555549</v>
      </c>
      <c r="H72" s="1">
        <f ca="1">G72^2</f>
        <v>7.759319753086416</v>
      </c>
      <c r="I72" s="4">
        <f ca="1">ABS((C72-F72)/C72)</f>
        <v>0.50462962962962954</v>
      </c>
      <c r="J72" s="1">
        <f ca="1">ABS((F72-C72)/C71)^2</f>
        <v>0.15093339388873164</v>
      </c>
      <c r="K72" s="1">
        <f>ABS((C72-C71)/C71)^2</f>
        <v>5.2957756341800763E-2</v>
      </c>
      <c r="L72" s="1">
        <f ca="1">F72-C72</f>
        <v>-2.7855555555555549</v>
      </c>
      <c r="M72" s="1">
        <f ca="1">ABS(L72-L71)^2</f>
        <v>0.76077160493827312</v>
      </c>
    </row>
    <row r="73" spans="1:13">
      <c r="A73" s="6">
        <v>37165</v>
      </c>
      <c r="B73" s="47">
        <v>70</v>
      </c>
      <c r="C73" s="28">
        <v>7.17</v>
      </c>
      <c r="D73" s="29">
        <f>IF(B73&gt;$D$2,(SUM(C70:C72)/$D$2),"xxxxx")</f>
        <v>5.6766666666666667</v>
      </c>
      <c r="E73" s="29">
        <f ca="1">IF(B73&gt;=2*$D$2,SUM(OFFSET(D73,0,0,-$D$2,1))/$D$2,"xxxxx")</f>
        <v>4.5488888888888885</v>
      </c>
      <c r="F73" s="44">
        <f ca="1">IF(E73="xxxxx","xxxxx",IF(E72="xxxxx","",2*D72-E72+(2/($D$2-1))*(D72-E72)))</f>
        <v>6.3311111111111114</v>
      </c>
      <c r="G73" s="1">
        <f ca="1">ABS(C73-F73)</f>
        <v>0.83888888888888857</v>
      </c>
      <c r="H73" s="1">
        <f ca="1">G73^2</f>
        <v>0.70373456790123401</v>
      </c>
      <c r="I73" s="4">
        <f ca="1">ABS((C73-F73)/C73)</f>
        <v>0.1169998450333178</v>
      </c>
      <c r="J73" s="1">
        <f ca="1">ABS((F73-C73)/C72)^2</f>
        <v>2.3095678688210004E-2</v>
      </c>
      <c r="K73" s="1">
        <f>ABS((C73-C72)/C72)^2</f>
        <v>8.9349007561436739E-2</v>
      </c>
      <c r="L73" s="1">
        <f ca="1">F73-C73</f>
        <v>-0.83888888888888857</v>
      </c>
      <c r="M73" s="1">
        <f ca="1">ABS(L73-L72)^2</f>
        <v>3.7895111111111097</v>
      </c>
    </row>
    <row r="74" spans="1:13">
      <c r="A74" s="6">
        <v>37196</v>
      </c>
      <c r="B74" s="47">
        <v>71</v>
      </c>
      <c r="C74" s="28">
        <v>10.86</v>
      </c>
      <c r="D74" s="29">
        <f>IF(B74&gt;$D$2,(SUM(C71:C73)/$D$2),"xxxxx")</f>
        <v>6.62</v>
      </c>
      <c r="E74" s="29">
        <f ca="1">IF(B74&gt;=2*$D$2,SUM(OFFSET(D74,0,0,-$D$2,1))/$D$2,"xxxxx")</f>
        <v>5.6566666666666663</v>
      </c>
      <c r="F74" s="44">
        <f ca="1">IF(E74="xxxxx","xxxxx",IF(E73="xxxxx","",2*D73-E73+(2/($D$2-1))*(D73-E73)))</f>
        <v>7.9322222222222232</v>
      </c>
      <c r="G74" s="1">
        <f ca="1">ABS(C74-F74)</f>
        <v>2.9277777777777763</v>
      </c>
      <c r="H74" s="1">
        <f ca="1">G74^2</f>
        <v>8.5718827160493731</v>
      </c>
      <c r="I74" s="4">
        <f ca="1">ABS((C74-F74)/C74)</f>
        <v>0.26959279721710649</v>
      </c>
      <c r="J74" s="1">
        <f ca="1">ABS((F74-C74)/C73)^2</f>
        <v>0.16673927502921429</v>
      </c>
      <c r="K74" s="1">
        <f>ABS((C74-C73)/C73)^2</f>
        <v>0.26485880849424898</v>
      </c>
      <c r="L74" s="1">
        <f ca="1">F74-C74</f>
        <v>-2.9277777777777763</v>
      </c>
      <c r="M74" s="1">
        <f ca="1">ABS(L74-L73)^2</f>
        <v>4.3634567901234513</v>
      </c>
    </row>
    <row r="75" spans="1:13">
      <c r="A75" s="6">
        <v>37226</v>
      </c>
      <c r="B75" s="47">
        <v>72</v>
      </c>
      <c r="C75" s="28">
        <v>3.29</v>
      </c>
      <c r="D75" s="29">
        <f>IF(B75&gt;$D$2,(SUM(C72:C74)/$D$2),"xxxxx")</f>
        <v>7.8499999999999988</v>
      </c>
      <c r="E75" s="29">
        <f ca="1">IF(B75&gt;=2*$D$2,SUM(OFFSET(D75,0,0,-$D$2,1))/$D$2,"xxxxx")</f>
        <v>6.7155555555555546</v>
      </c>
      <c r="F75" s="44">
        <f ca="1">IF(E75="xxxxx","xxxxx",IF(E74="xxxxx","",2*D74-E74+(2/($D$2-1))*(D74-E74)))</f>
        <v>8.5466666666666669</v>
      </c>
      <c r="G75" s="1">
        <f ca="1">ABS(C75-F75)</f>
        <v>5.2566666666666668</v>
      </c>
      <c r="H75" s="1">
        <f ca="1">G75^2</f>
        <v>27.632544444444445</v>
      </c>
      <c r="I75" s="4">
        <f ca="1">ABS((C75-F75)/C75)</f>
        <v>1.5977710233029383</v>
      </c>
      <c r="J75" s="1">
        <f ca="1">ABS((F75-C75)/C74)^2</f>
        <v>0.23429403223721676</v>
      </c>
      <c r="K75" s="1">
        <f>ABS((C75-C74)/C74)^2</f>
        <v>0.48588345220774015</v>
      </c>
      <c r="L75" s="1">
        <f ca="1">F75-C75</f>
        <v>5.2566666666666668</v>
      </c>
      <c r="M75" s="1">
        <f ca="1">ABS(L75-L74)^2</f>
        <v>66.985130864197515</v>
      </c>
    </row>
    <row r="76" spans="1:13">
      <c r="A76" s="6">
        <v>37257</v>
      </c>
      <c r="B76" s="47">
        <v>73</v>
      </c>
      <c r="C76" s="28">
        <v>1.69</v>
      </c>
      <c r="D76" s="29">
        <f>IF(B76&gt;$D$2,(SUM(C73:C75)/$D$2),"xxxxx")</f>
        <v>7.1066666666666665</v>
      </c>
      <c r="E76" s="29">
        <f ca="1">IF(B76&gt;=2*$D$2,SUM(OFFSET(D76,0,0,-$D$2,1))/$D$2,"xxxxx")</f>
        <v>7.1922222222222212</v>
      </c>
      <c r="F76" s="44">
        <f ca="1">IF(E76="xxxxx","xxxxx",IF(E75="xxxxx","",2*D75-E75+(2/($D$2-1))*(D75-E75)))</f>
        <v>10.118888888888886</v>
      </c>
      <c r="G76" s="1">
        <f ca="1">ABS(C76-F76)</f>
        <v>8.4288888888888867</v>
      </c>
      <c r="H76" s="1">
        <f ca="1">G76^2</f>
        <v>71.046167901234526</v>
      </c>
      <c r="I76" s="4">
        <f ca="1">ABS((C76-F76)/C76)</f>
        <v>4.9875082182774477</v>
      </c>
      <c r="J76" s="1">
        <f ca="1">ABS((F76-C76)/C75)^2</f>
        <v>6.5637021000576983</v>
      </c>
      <c r="K76" s="1">
        <f>ABS((C76-C75)/C75)^2</f>
        <v>0.23650927097864952</v>
      </c>
      <c r="L76" s="1">
        <f ca="1">F76-C76</f>
        <v>8.4288888888888867</v>
      </c>
      <c r="M76" s="1">
        <f ca="1">ABS(L76-L75)^2</f>
        <v>10.062993827160479</v>
      </c>
    </row>
    <row r="77" spans="1:13">
      <c r="A77" s="6">
        <v>37288</v>
      </c>
      <c r="B77" s="47">
        <v>74</v>
      </c>
      <c r="C77" s="28">
        <v>1.02</v>
      </c>
      <c r="D77" s="29">
        <f>IF(B77&gt;$D$2,(SUM(C74:C76)/$D$2),"xxxxx")</f>
        <v>5.2799999999999994</v>
      </c>
      <c r="E77" s="29">
        <f ca="1">IF(B77&gt;=2*$D$2,SUM(OFFSET(D77,0,0,-$D$2,1))/$D$2,"xxxxx")</f>
        <v>6.7455555555555549</v>
      </c>
      <c r="F77" s="44">
        <f ca="1">IF(E77="xxxxx","xxxxx",IF(E76="xxxxx","",2*D76-E76+(2/($D$2-1))*(D76-E76)))</f>
        <v>6.935555555555557</v>
      </c>
      <c r="G77" s="1">
        <f ca="1">ABS(C77-F77)</f>
        <v>5.9155555555555566</v>
      </c>
      <c r="H77" s="1">
        <f ca="1">G77^2</f>
        <v>34.993797530864207</v>
      </c>
      <c r="I77" s="4">
        <f ca="1">ABS((C77-F77)/C77)</f>
        <v>5.7995642701525068</v>
      </c>
      <c r="J77" s="1">
        <f ca="1">ABS((F77-C77)/C76)^2</f>
        <v>12.252301225749873</v>
      </c>
      <c r="K77" s="1">
        <f>ABS((C77-C76)/C76)^2</f>
        <v>0.15717236791428868</v>
      </c>
      <c r="L77" s="1">
        <f ca="1">F77-C77</f>
        <v>5.9155555555555566</v>
      </c>
      <c r="M77" s="1">
        <f ca="1">ABS(L77-L76)^2</f>
        <v>6.3168444444444285</v>
      </c>
    </row>
    <row r="78" spans="1:13">
      <c r="A78" s="6">
        <v>37316</v>
      </c>
      <c r="B78" s="47">
        <v>75</v>
      </c>
      <c r="C78" s="28">
        <v>1.41</v>
      </c>
      <c r="D78" s="29">
        <f>IF(B78&gt;$D$2,(SUM(C75:C77)/$D$2),"xxxxx")</f>
        <v>2</v>
      </c>
      <c r="E78" s="29">
        <f ca="1">IF(B78&gt;=2*$D$2,SUM(OFFSET(D78,0,0,-$D$2,1))/$D$2,"xxxxx")</f>
        <v>4.7955555555555556</v>
      </c>
      <c r="F78" s="44">
        <f ca="1">IF(E78="xxxxx","xxxxx",IF(E77="xxxxx","",2*D77-E77+(2/($D$2-1))*(D77-E77)))</f>
        <v>2.3488888888888884</v>
      </c>
      <c r="G78" s="1">
        <f ca="1">ABS(C78-F78)</f>
        <v>0.93888888888888844</v>
      </c>
      <c r="H78" s="1">
        <f ca="1">G78^2</f>
        <v>0.88151234567901149</v>
      </c>
      <c r="I78" s="4">
        <f ca="1">ABS((C78-F78)/C78)</f>
        <v>0.6658786446020486</v>
      </c>
      <c r="J78" s="1">
        <f ca="1">ABS((F78-C78)/C77)^2</f>
        <v>0.84728214694253312</v>
      </c>
      <c r="K78" s="1">
        <f>ABS((C78-C77)/C77)^2</f>
        <v>0.14619377162629751</v>
      </c>
      <c r="L78" s="1">
        <f ca="1">F78-C78</f>
        <v>0.93888888888888844</v>
      </c>
      <c r="M78" s="1">
        <f ca="1">ABS(L78-L77)^2</f>
        <v>24.767211111111127</v>
      </c>
    </row>
    <row r="79" spans="1:13">
      <c r="A79" s="6">
        <v>37347</v>
      </c>
      <c r="B79" s="47">
        <v>76</v>
      </c>
      <c r="C79" s="28">
        <v>3.05</v>
      </c>
      <c r="D79" s="29">
        <f>IF(B79&gt;$D$2,(SUM(C76:C78)/$D$2),"xxxxx")</f>
        <v>1.3733333333333333</v>
      </c>
      <c r="E79" s="29">
        <f ca="1">IF(B79&gt;=2*$D$2,SUM(OFFSET(D79,0,0,-$D$2,1))/$D$2,"xxxxx")</f>
        <v>2.8844444444444441</v>
      </c>
      <c r="F79" s="44">
        <f ca="1">IF(E79="xxxxx","xxxxx",IF(E78="xxxxx","",2*D78-E78+(2/($D$2-1))*(D78-E78)))</f>
        <v>-3.5911111111111111</v>
      </c>
      <c r="G79" s="1">
        <f ca="1">ABS(C79-F79)</f>
        <v>6.641111111111111</v>
      </c>
      <c r="H79" s="1">
        <f ca="1">G79^2</f>
        <v>44.104356790123454</v>
      </c>
      <c r="I79" s="4">
        <f ca="1">ABS((C79-F79)/C79)</f>
        <v>2.1774134790528232</v>
      </c>
      <c r="J79" s="1">
        <f ca="1">ABS((F79-C79)/C78)^2</f>
        <v>22.184174231740588</v>
      </c>
      <c r="K79" s="1">
        <f>ABS((C79-C78)/C78)^2</f>
        <v>1.352849454252804</v>
      </c>
      <c r="L79" s="1">
        <f ca="1">F79-C79</f>
        <v>-6.641111111111111</v>
      </c>
      <c r="M79" s="1">
        <f ca="1">ABS(L79-L78)^2</f>
        <v>57.456399999999988</v>
      </c>
    </row>
    <row r="80" spans="1:13">
      <c r="A80" s="6">
        <v>37377</v>
      </c>
      <c r="B80" s="47">
        <v>77</v>
      </c>
      <c r="C80" s="28">
        <v>6.72</v>
      </c>
      <c r="D80" s="29">
        <f>IF(B80&gt;$D$2,(SUM(C77:C79)/$D$2),"xxxxx")</f>
        <v>1.8266666666666664</v>
      </c>
      <c r="E80" s="29">
        <f ca="1">IF(B80&gt;=2*$D$2,SUM(OFFSET(D80,0,0,-$D$2,1))/$D$2,"xxxxx")</f>
        <v>1.7333333333333332</v>
      </c>
      <c r="F80" s="44">
        <f ca="1">IF(E80="xxxxx","xxxxx",IF(E79="xxxxx","",2*D79-E79+(2/($D$2-1))*(D79-E79)))</f>
        <v>-1.6488888888888884</v>
      </c>
      <c r="G80" s="1">
        <f ca="1">ABS(C80-F80)</f>
        <v>8.3688888888888879</v>
      </c>
      <c r="H80" s="1">
        <f ca="1">G80^2</f>
        <v>70.038301234567882</v>
      </c>
      <c r="I80" s="4">
        <f ca="1">ABS((C80-F80)/C80)</f>
        <v>1.2453703703703702</v>
      </c>
      <c r="J80" s="1">
        <f ca="1">ABS((F80-C80)/C79)^2</f>
        <v>7.5289762144120278</v>
      </c>
      <c r="K80" s="1">
        <f>ABS((C80-C79)/C79)^2</f>
        <v>1.447879602257458</v>
      </c>
      <c r="L80" s="1">
        <f ca="1">F80-C80</f>
        <v>-8.3688888888888879</v>
      </c>
      <c r="M80" s="1">
        <f ca="1">ABS(L80-L79)^2</f>
        <v>2.9852160493827133</v>
      </c>
    </row>
    <row r="81" spans="1:13">
      <c r="A81" s="6">
        <v>37408</v>
      </c>
      <c r="B81" s="47">
        <v>78</v>
      </c>
      <c r="C81" s="28">
        <v>7.76</v>
      </c>
      <c r="D81" s="29">
        <f>IF(B81&gt;$D$2,(SUM(C78:C80)/$D$2),"xxxxx")</f>
        <v>3.7266666666666666</v>
      </c>
      <c r="E81" s="29">
        <f ca="1">IF(B81&gt;=2*$D$2,SUM(OFFSET(D81,0,0,-$D$2,1))/$D$2,"xxxxx")</f>
        <v>2.3088888888888888</v>
      </c>
      <c r="F81" s="44">
        <f ca="1">IF(E81="xxxxx","xxxxx",IF(E80="xxxxx","",2*D80-E80+(2/($D$2-1))*(D80-E80)))</f>
        <v>2.0133333333333328</v>
      </c>
      <c r="G81" s="1">
        <f ca="1">ABS(C81-F81)</f>
        <v>5.746666666666667</v>
      </c>
      <c r="H81" s="1">
        <f ca="1">G81^2</f>
        <v>33.02417777777778</v>
      </c>
      <c r="I81" s="4">
        <f ca="1">ABS((C81-F81)/C81)</f>
        <v>0.74054982817869419</v>
      </c>
      <c r="J81" s="1">
        <f ca="1">ABS((F81-C81)/C80)^2</f>
        <v>0.73129645376669195</v>
      </c>
      <c r="K81" s="1">
        <f>ABS((C81-C80)/C80)^2</f>
        <v>2.3951247165532881E-2</v>
      </c>
      <c r="L81" s="1">
        <f ca="1">F81-C81</f>
        <v>-5.746666666666667</v>
      </c>
      <c r="M81" s="1">
        <f ca="1">ABS(L81-L80)^2</f>
        <v>6.876049382716042</v>
      </c>
    </row>
    <row r="82" spans="1:13">
      <c r="A82" s="6">
        <v>37438</v>
      </c>
      <c r="B82" s="47">
        <v>79</v>
      </c>
      <c r="C82" s="28">
        <v>13.27</v>
      </c>
      <c r="D82" s="29">
        <f>IF(B82&gt;$D$2,(SUM(C79:C81)/$D$2),"xxxxx")</f>
        <v>5.8433333333333337</v>
      </c>
      <c r="E82" s="29">
        <f ca="1">IF(B82&gt;=2*$D$2,SUM(OFFSET(D82,0,0,-$D$2,1))/$D$2,"xxxxx")</f>
        <v>3.798888888888889</v>
      </c>
      <c r="F82" s="44">
        <f ca="1">IF(E82="xxxxx","xxxxx",IF(E81="xxxxx","",2*D81-E81+(2/($D$2-1))*(D81-E81)))</f>
        <v>6.5622222222222213</v>
      </c>
      <c r="G82" s="1">
        <f ca="1">ABS(C82-F82)</f>
        <v>6.7077777777777783</v>
      </c>
      <c r="H82" s="1">
        <f ca="1">G82^2</f>
        <v>44.994282716049391</v>
      </c>
      <c r="I82" s="4">
        <f ca="1">ABS((C82-F82)/C82)</f>
        <v>0.50548438415808428</v>
      </c>
      <c r="J82" s="1">
        <f ca="1">ABS((F82-C82)/C81)^2</f>
        <v>0.74719488515067667</v>
      </c>
      <c r="K82" s="1">
        <f>ABS((C82-C81)/C81)^2</f>
        <v>0.50417319853331921</v>
      </c>
      <c r="L82" s="1">
        <f ca="1">F82-C82</f>
        <v>-6.7077777777777783</v>
      </c>
      <c r="M82" s="1">
        <f ca="1">ABS(L82-L81)^2</f>
        <v>0.92373456790123487</v>
      </c>
    </row>
    <row r="83" spans="1:13">
      <c r="A83" s="6">
        <v>37469</v>
      </c>
      <c r="B83" s="47">
        <v>80</v>
      </c>
      <c r="C83" s="28">
        <v>12.33</v>
      </c>
      <c r="D83" s="29">
        <f>IF(B83&gt;$D$2,(SUM(C80:C82)/$D$2),"xxxxx")</f>
        <v>9.25</v>
      </c>
      <c r="E83" s="29">
        <f ca="1">IF(B83&gt;=2*$D$2,SUM(OFFSET(D83,0,0,-$D$2,1))/$D$2,"xxxxx")</f>
        <v>6.2733333333333334</v>
      </c>
      <c r="F83" s="44">
        <f ca="1">IF(E83="xxxxx","xxxxx",IF(E82="xxxxx","",2*D82-E82+(2/($D$2-1))*(D82-E82)))</f>
        <v>9.9322222222222223</v>
      </c>
      <c r="G83" s="1">
        <f ca="1">ABS(C83-F83)</f>
        <v>2.3977777777777778</v>
      </c>
      <c r="H83" s="1">
        <f ca="1">G83^2</f>
        <v>5.7493382716049384</v>
      </c>
      <c r="I83" s="4">
        <f ca="1">ABS((C83-F83)/C83)</f>
        <v>0.19446697305578084</v>
      </c>
      <c r="J83" s="1">
        <f ca="1">ABS((F83-C83)/C82)^2</f>
        <v>3.2649461003850459E-2</v>
      </c>
      <c r="K83" s="1">
        <f>ABS((C83-C82)/C82)^2</f>
        <v>5.0178059422043651E-3</v>
      </c>
      <c r="L83" s="1">
        <f ca="1">F83-C83</f>
        <v>-2.3977777777777778</v>
      </c>
      <c r="M83" s="1">
        <f ca="1">ABS(L83-L82)^2</f>
        <v>18.576100000000004</v>
      </c>
    </row>
    <row r="84" spans="1:13">
      <c r="A84" s="6">
        <v>37500</v>
      </c>
      <c r="B84" s="47">
        <v>81</v>
      </c>
      <c r="C84" s="28">
        <v>15.38</v>
      </c>
      <c r="D84" s="29">
        <f>IF(B84&gt;$D$2,(SUM(C81:C83)/$D$2),"xxxxx")</f>
        <v>11.12</v>
      </c>
      <c r="E84" s="29">
        <f ca="1">IF(B84&gt;=2*$D$2,SUM(OFFSET(D84,0,0,-$D$2,1))/$D$2,"xxxxx")</f>
        <v>8.7377777777777776</v>
      </c>
      <c r="F84" s="44">
        <f ca="1">IF(E84="xxxxx","xxxxx",IF(E83="xxxxx","",2*D83-E83+(2/($D$2-1))*(D83-E83)))</f>
        <v>15.203333333333333</v>
      </c>
      <c r="G84" s="1">
        <f ca="1">ABS(C84-F84)</f>
        <v>0.17666666666666764</v>
      </c>
      <c r="H84" s="1">
        <f ca="1">G84^2</f>
        <v>3.1211111111111453E-2</v>
      </c>
      <c r="I84" s="4">
        <f ca="1">ABS((C84-F84)/C84)</f>
        <v>1.1486779367143539E-2</v>
      </c>
      <c r="J84" s="1">
        <f ca="1">ABS((F84-C84)/C83)^2</f>
        <v>2.0529722382462451E-4</v>
      </c>
      <c r="K84" s="1">
        <f>ABS((C84-C83)/C83)^2</f>
        <v>6.1189023929002995E-2</v>
      </c>
      <c r="L84" s="1">
        <f ca="1">F84-C84</f>
        <v>-0.17666666666666764</v>
      </c>
      <c r="M84" s="1">
        <f ca="1">ABS(L84-L83)^2</f>
        <v>4.9333345679012304</v>
      </c>
    </row>
    <row r="85" spans="1:13">
      <c r="A85" s="6">
        <v>37530</v>
      </c>
      <c r="B85" s="47">
        <v>82</v>
      </c>
      <c r="C85" s="28">
        <v>24</v>
      </c>
      <c r="D85" s="29">
        <f>IF(B85&gt;$D$2,(SUM(C82:C84)/$D$2),"xxxxx")</f>
        <v>13.660000000000002</v>
      </c>
      <c r="E85" s="29">
        <f ca="1">IF(B85&gt;=2*$D$2,SUM(OFFSET(D85,0,0,-$D$2,1))/$D$2,"xxxxx")</f>
        <v>11.343333333333334</v>
      </c>
      <c r="F85" s="44">
        <f ca="1">IF(E85="xxxxx","xxxxx",IF(E84="xxxxx","",2*D84-E84+(2/($D$2-1))*(D84-E84)))</f>
        <v>15.884444444444442</v>
      </c>
      <c r="G85" s="1">
        <f ca="1">ABS(C85-F85)</f>
        <v>8.1155555555555576</v>
      </c>
      <c r="H85" s="1">
        <f ca="1">G85^2</f>
        <v>65.862241975308677</v>
      </c>
      <c r="I85" s="4">
        <f ca="1">ABS((C85-F85)/C85)</f>
        <v>0.33814814814814825</v>
      </c>
      <c r="J85" s="1">
        <f ca="1">ABS((F85-C85)/C84)^2</f>
        <v>0.27843500829150331</v>
      </c>
      <c r="K85" s="1">
        <f>ABS((C85-C84)/C84)^2</f>
        <v>0.31412453645066202</v>
      </c>
      <c r="L85" s="1">
        <f ca="1">F85-C85</f>
        <v>-8.1155555555555576</v>
      </c>
      <c r="M85" s="1">
        <f ca="1">ABS(L85-L84)^2</f>
        <v>63.025956790123473</v>
      </c>
    </row>
    <row r="86" spans="1:13">
      <c r="A86" s="6">
        <v>37561</v>
      </c>
      <c r="B86" s="47">
        <v>83</v>
      </c>
      <c r="C86" s="28">
        <v>20.83</v>
      </c>
      <c r="D86" s="29">
        <f>IF(B86&gt;$D$2,(SUM(C83:C85)/$D$2),"xxxxx")</f>
        <v>17.236666666666668</v>
      </c>
      <c r="E86" s="29">
        <f ca="1">IF(B86&gt;=2*$D$2,SUM(OFFSET(D86,0,0,-$D$2,1))/$D$2,"xxxxx")</f>
        <v>14.005555555555555</v>
      </c>
      <c r="F86" s="44">
        <f ca="1">IF(E86="xxxxx","xxxxx",IF(E85="xxxxx","",2*D85-E85+(2/($D$2-1))*(D85-E85)))</f>
        <v>18.293333333333337</v>
      </c>
      <c r="G86" s="1">
        <f ca="1">ABS(C86-F86)</f>
        <v>2.5366666666666617</v>
      </c>
      <c r="H86" s="1">
        <f ca="1">G86^2</f>
        <v>6.4346777777777531</v>
      </c>
      <c r="I86" s="4">
        <f ca="1">ABS((C86-F86)/C86)</f>
        <v>0.12177948471755458</v>
      </c>
      <c r="J86" s="1">
        <f ca="1">ABS((F86-C86)/C85)^2</f>
        <v>1.1171315586419711E-2</v>
      </c>
      <c r="K86" s="1">
        <f>ABS((C86-C85)/C85)^2</f>
        <v>1.7446006944444467E-2</v>
      </c>
      <c r="L86" s="1">
        <f ca="1">F86-C86</f>
        <v>-2.5366666666666617</v>
      </c>
      <c r="M86" s="1">
        <f ca="1">ABS(L86-L85)^2</f>
        <v>31.124001234567981</v>
      </c>
    </row>
    <row r="87" spans="1:13">
      <c r="A87" s="6">
        <v>37591</v>
      </c>
      <c r="B87" s="47">
        <v>84</v>
      </c>
      <c r="C87" s="28">
        <v>5.42</v>
      </c>
      <c r="D87" s="29">
        <f>IF(B87&gt;$D$2,(SUM(C84:C86)/$D$2),"xxxxx")</f>
        <v>20.07</v>
      </c>
      <c r="E87" s="29">
        <f ca="1">IF(B87&gt;=2*$D$2,SUM(OFFSET(D87,0,0,-$D$2,1))/$D$2,"xxxxx")</f>
        <v>16.988888888888891</v>
      </c>
      <c r="F87" s="44">
        <f ca="1">IF(E87="xxxxx","xxxxx",IF(E86="xxxxx","",2*D86-E86+(2/($D$2-1))*(D86-E86)))</f>
        <v>23.698888888888895</v>
      </c>
      <c r="G87" s="1">
        <f ca="1">ABS(C87-F87)</f>
        <v>18.278888888888893</v>
      </c>
      <c r="H87" s="1">
        <f ca="1">G87^2</f>
        <v>334.11777901234586</v>
      </c>
      <c r="I87" s="4">
        <f ca="1">ABS((C87-F87)/C87)</f>
        <v>3.3724887248872499</v>
      </c>
      <c r="J87" s="1">
        <f ca="1">ABS((F87-C87)/C86)^2</f>
        <v>0.77005376033437567</v>
      </c>
      <c r="K87" s="1">
        <f>ABS((C87-C86)/C86)^2</f>
        <v>0.54730162490904932</v>
      </c>
      <c r="L87" s="1">
        <f ca="1">F87-C87</f>
        <v>18.278888888888893</v>
      </c>
      <c r="M87" s="1">
        <f ca="1">ABS(L87-L86)^2</f>
        <v>433.28735308641973</v>
      </c>
    </row>
    <row r="88" spans="1:13">
      <c r="A88" s="6">
        <v>37622</v>
      </c>
      <c r="B88" s="47">
        <v>85</v>
      </c>
      <c r="C88" s="28">
        <v>2.94</v>
      </c>
      <c r="D88" s="29">
        <f>IF(B88&gt;$D$2,(SUM(C85:C87)/$D$2),"xxxxx")</f>
        <v>16.75</v>
      </c>
      <c r="E88" s="29">
        <f ca="1">IF(B88&gt;=2*$D$2,SUM(OFFSET(D88,0,0,-$D$2,1))/$D$2,"xxxxx")</f>
        <v>18.018888888888892</v>
      </c>
      <c r="F88" s="44">
        <f ca="1">IF(E88="xxxxx","xxxxx",IF(E87="xxxxx","",2*D87-E87+(2/($D$2-1))*(D87-E87)))</f>
        <v>26.232222222222219</v>
      </c>
      <c r="G88" s="1">
        <f ca="1">ABS(C88-F88)</f>
        <v>23.292222222222218</v>
      </c>
      <c r="H88" s="1">
        <f ca="1">G88^2</f>
        <v>542.52761604938257</v>
      </c>
      <c r="I88" s="4">
        <f ca="1">ABS((C88-F88)/C88)</f>
        <v>7.9225245653817069</v>
      </c>
      <c r="J88" s="1">
        <f ca="1">ABS((F88-C88)/C87)^2</f>
        <v>18.468145043279048</v>
      </c>
      <c r="K88" s="1">
        <f>ABS((C88-C87)/C87)^2</f>
        <v>0.20936534088588121</v>
      </c>
      <c r="L88" s="1">
        <f ca="1">F88-C88</f>
        <v>23.292222222222218</v>
      </c>
      <c r="M88" s="1">
        <f ca="1">ABS(L88-L87)^2</f>
        <v>25.133511111111027</v>
      </c>
    </row>
    <row r="89" spans="1:13">
      <c r="A89" s="6">
        <v>37653</v>
      </c>
      <c r="B89" s="47">
        <v>86</v>
      </c>
      <c r="C89" s="28">
        <v>1.76</v>
      </c>
      <c r="D89" s="29">
        <f>IF(B89&gt;$D$2,(SUM(C86:C88)/$D$2),"xxxxx")</f>
        <v>9.73</v>
      </c>
      <c r="E89" s="29">
        <f ca="1">IF(B89&gt;=2*$D$2,SUM(OFFSET(D89,0,0,-$D$2,1))/$D$2,"xxxxx")</f>
        <v>15.516666666666666</v>
      </c>
      <c r="F89" s="44">
        <f ca="1">IF(E89="xxxxx","xxxxx",IF(E88="xxxxx","",2*D88-E88+(2/($D$2-1))*(D88-E88)))</f>
        <v>14.212222222222216</v>
      </c>
      <c r="G89" s="1">
        <f ca="1">ABS(C89-F89)</f>
        <v>12.452222222222217</v>
      </c>
      <c r="H89" s="1">
        <f ca="1">G89^2</f>
        <v>155.05783827160479</v>
      </c>
      <c r="I89" s="4">
        <f ca="1">ABS((C89-F89)/C89)</f>
        <v>7.0751262626262594</v>
      </c>
      <c r="J89" s="1">
        <f ca="1">ABS((F89-C89)/C88)^2</f>
        <v>17.939034461521221</v>
      </c>
      <c r="K89" s="1">
        <f>ABS((C89-C88)/C88)^2</f>
        <v>0.16109028645471793</v>
      </c>
      <c r="L89" s="1">
        <f ca="1">F89-C89</f>
        <v>12.452222222222217</v>
      </c>
      <c r="M89" s="1">
        <f ca="1">ABS(L89-L88)^2</f>
        <v>117.50560000000003</v>
      </c>
    </row>
    <row r="90" spans="1:13">
      <c r="A90" s="6">
        <v>37681</v>
      </c>
      <c r="B90" s="47">
        <v>87</v>
      </c>
      <c r="C90" s="28">
        <v>2.62</v>
      </c>
      <c r="D90" s="29">
        <f>IF(B90&gt;$D$2,(SUM(C87:C89)/$D$2),"xxxxx")</f>
        <v>3.3733333333333331</v>
      </c>
      <c r="E90" s="29">
        <f ca="1">IF(B90&gt;=2*$D$2,SUM(OFFSET(D90,0,0,-$D$2,1))/$D$2,"xxxxx")</f>
        <v>9.9511111111111106</v>
      </c>
      <c r="F90" s="44">
        <f ca="1">IF(E90="xxxxx","xxxxx",IF(E89="xxxxx","",2*D89-E89+(2/($D$2-1))*(D89-E89)))</f>
        <v>-1.8433333333333302</v>
      </c>
      <c r="G90" s="1">
        <f ca="1">ABS(C90-F90)</f>
        <v>4.4633333333333303</v>
      </c>
      <c r="H90" s="1">
        <f ca="1">G90^2</f>
        <v>19.921344444444419</v>
      </c>
      <c r="I90" s="4">
        <f ca="1">ABS((C90-F90)/C90)</f>
        <v>1.7035623409669198</v>
      </c>
      <c r="J90" s="1">
        <f ca="1">ABS((F90-C90)/C89)^2</f>
        <v>6.4312191517447115</v>
      </c>
      <c r="K90" s="1">
        <f>ABS((C90-C89)/C89)^2</f>
        <v>0.23876549586776866</v>
      </c>
      <c r="L90" s="1">
        <f ca="1">F90-C90</f>
        <v>-4.4633333333333303</v>
      </c>
      <c r="M90" s="1">
        <f ca="1">ABS(L90-L89)^2</f>
        <v>286.13601975308609</v>
      </c>
    </row>
    <row r="91" spans="1:13">
      <c r="A91" s="6">
        <v>37712</v>
      </c>
      <c r="B91" s="47">
        <v>88</v>
      </c>
      <c r="C91" s="28">
        <v>2.48</v>
      </c>
      <c r="D91" s="29">
        <f>IF(B91&gt;$D$2,(SUM(C88:C90)/$D$2),"xxxxx")</f>
        <v>2.44</v>
      </c>
      <c r="E91" s="29">
        <f ca="1">IF(B91&gt;=2*$D$2,SUM(OFFSET(D91,0,0,-$D$2,1))/$D$2,"xxxxx")</f>
        <v>5.181111111111111</v>
      </c>
      <c r="F91" s="44">
        <f ca="1">IF(E91="xxxxx","xxxxx",IF(E90="xxxxx","",2*D90-E90+(2/($D$2-1))*(D90-E90)))</f>
        <v>-9.7822222222222219</v>
      </c>
      <c r="G91" s="1">
        <f ca="1">ABS(C91-F91)</f>
        <v>12.262222222222222</v>
      </c>
      <c r="H91" s="1">
        <f ca="1">G91^2</f>
        <v>150.36209382716049</v>
      </c>
      <c r="I91" s="4">
        <f ca="1">ABS((C91-F91)/C91)</f>
        <v>4.9444444444444446</v>
      </c>
      <c r="J91" s="1">
        <f ca="1">ABS((F91-C91)/C90)^2</f>
        <v>21.90462295716457</v>
      </c>
      <c r="K91" s="1">
        <f>ABS((C91-C90)/C90)^2</f>
        <v>2.8553114620360168E-3</v>
      </c>
      <c r="L91" s="1">
        <f ca="1">F91-C91</f>
        <v>-12.262222222222222</v>
      </c>
      <c r="M91" s="1">
        <f ca="1">ABS(L91-L90)^2</f>
        <v>60.822667901234617</v>
      </c>
    </row>
    <row r="92" spans="1:13">
      <c r="A92" s="6">
        <v>37742</v>
      </c>
      <c r="B92" s="47">
        <v>89</v>
      </c>
      <c r="C92" s="28">
        <v>2.46</v>
      </c>
      <c r="D92" s="29">
        <f>IF(B92&gt;$D$2,(SUM(C89:C91)/$D$2),"xxxxx")</f>
        <v>2.2866666666666666</v>
      </c>
      <c r="E92" s="29">
        <f ca="1">IF(B92&gt;=2*$D$2,SUM(OFFSET(D92,0,0,-$D$2,1))/$D$2,"xxxxx")</f>
        <v>2.6999999999999997</v>
      </c>
      <c r="F92" s="44">
        <f ca="1">IF(E92="xxxxx","xxxxx",IF(E91="xxxxx","",2*D91-E91+(2/($D$2-1))*(D91-E91)))</f>
        <v>-3.0422222222222222</v>
      </c>
      <c r="G92" s="1">
        <f ca="1">ABS(C92-F92)</f>
        <v>5.5022222222222226</v>
      </c>
      <c r="H92" s="1">
        <f ca="1">G92^2</f>
        <v>30.274449382716053</v>
      </c>
      <c r="I92" s="4">
        <f ca="1">ABS((C92-F92)/C92)</f>
        <v>2.2366757000903346</v>
      </c>
      <c r="J92" s="1">
        <f ca="1">ABS((F92-C92)/C91)^2</f>
        <v>4.9223545432355698</v>
      </c>
      <c r="K92" s="1">
        <f>ABS((C92-C91)/C91)^2</f>
        <v>6.503642039542155E-5</v>
      </c>
      <c r="L92" s="1">
        <f ca="1">F92-C92</f>
        <v>-5.5022222222222226</v>
      </c>
      <c r="M92" s="1">
        <f ca="1">ABS(L92-L91)^2</f>
        <v>45.697599999999994</v>
      </c>
    </row>
    <row r="93" spans="1:13">
      <c r="A93" s="6">
        <v>37773</v>
      </c>
      <c r="B93" s="47">
        <v>90</v>
      </c>
      <c r="C93" s="28">
        <v>3.79</v>
      </c>
      <c r="D93" s="29">
        <f>IF(B93&gt;$D$2,(SUM(C90:C92)/$D$2),"xxxxx")</f>
        <v>2.52</v>
      </c>
      <c r="E93" s="29">
        <f ca="1">IF(B93&gt;=2*$D$2,SUM(OFFSET(D93,0,0,-$D$2,1))/$D$2,"xxxxx")</f>
        <v>2.4155555555555552</v>
      </c>
      <c r="F93" s="44">
        <f ca="1">IF(E93="xxxxx","xxxxx",IF(E92="xxxxx","",2*D92-E92+(2/($D$2-1))*(D92-E92)))</f>
        <v>1.4600000000000004</v>
      </c>
      <c r="G93" s="1">
        <f ca="1">ABS(C93-F93)</f>
        <v>2.3299999999999996</v>
      </c>
      <c r="H93" s="1">
        <f ca="1">G93^2</f>
        <v>5.4288999999999978</v>
      </c>
      <c r="I93" s="4">
        <f ca="1">ABS((C93-F93)/C93)</f>
        <v>0.61477572559366744</v>
      </c>
      <c r="J93" s="1">
        <f ca="1">ABS((F93-C93)/C92)^2</f>
        <v>0.89710159296714898</v>
      </c>
      <c r="K93" s="1">
        <f>ABS((C93-C92)/C92)^2</f>
        <v>0.29230286205301076</v>
      </c>
      <c r="L93" s="1">
        <f ca="1">F93-C93</f>
        <v>-2.3299999999999996</v>
      </c>
      <c r="M93" s="1">
        <f ca="1">ABS(L93-L92)^2</f>
        <v>10.062993827160499</v>
      </c>
    </row>
    <row r="94" spans="1:13">
      <c r="A94" s="6">
        <v>37803</v>
      </c>
      <c r="B94" s="47">
        <v>91</v>
      </c>
      <c r="C94" s="28">
        <v>7.14</v>
      </c>
      <c r="D94" s="29">
        <f>IF(B94&gt;$D$2,(SUM(C91:C93)/$D$2),"xxxxx")</f>
        <v>2.91</v>
      </c>
      <c r="E94" s="29">
        <f ca="1">IF(B94&gt;=2*$D$2,SUM(OFFSET(D94,0,0,-$D$2,1))/$D$2,"xxxxx")</f>
        <v>2.5722222222222224</v>
      </c>
      <c r="F94" s="44">
        <f ca="1">IF(E94="xxxxx","xxxxx",IF(E93="xxxxx","",2*D93-E93+(2/($D$2-1))*(D93-E93)))</f>
        <v>2.7288888888888896</v>
      </c>
      <c r="G94" s="1">
        <f ca="1">ABS(C94-F94)</f>
        <v>4.4111111111111097</v>
      </c>
      <c r="H94" s="1">
        <f ca="1">G94^2</f>
        <v>19.457901234567888</v>
      </c>
      <c r="I94" s="4">
        <f ca="1">ABS((C94-F94)/C94)</f>
        <v>0.61780267662620592</v>
      </c>
      <c r="J94" s="1">
        <f ca="1">ABS((F94-C94)/C93)^2</f>
        <v>1.354620284916416</v>
      </c>
      <c r="K94" s="1">
        <f>ABS((C94-C93)/C93)^2</f>
        <v>0.78128807234703168</v>
      </c>
      <c r="L94" s="1">
        <f ca="1">F94-C94</f>
        <v>-4.4111111111111097</v>
      </c>
      <c r="M94" s="1">
        <f ca="1">ABS(L94-L93)^2</f>
        <v>4.3310234567901187</v>
      </c>
    </row>
    <row r="95" spans="1:13">
      <c r="A95" s="6">
        <v>37834</v>
      </c>
      <c r="B95" s="47">
        <v>92</v>
      </c>
      <c r="C95" s="28">
        <v>11.46</v>
      </c>
      <c r="D95" s="29">
        <f>IF(B95&gt;$D$2,(SUM(C92:C94)/$D$2),"xxxxx")</f>
        <v>4.4633333333333338</v>
      </c>
      <c r="E95" s="29">
        <f ca="1">IF(B95&gt;=2*$D$2,SUM(OFFSET(D95,0,0,-$D$2,1))/$D$2,"xxxxx")</f>
        <v>3.2977777777777781</v>
      </c>
      <c r="F95" s="44">
        <f ca="1">IF(E95="xxxxx","xxxxx",IF(E94="xxxxx","",2*D94-E94+(2/($D$2-1))*(D94-E94)))</f>
        <v>3.5855555555555556</v>
      </c>
      <c r="G95" s="1">
        <f ca="1">ABS(C95-F95)</f>
        <v>7.8744444444444452</v>
      </c>
      <c r="H95" s="1">
        <f ca="1">G95^2</f>
        <v>62.006875308641987</v>
      </c>
      <c r="I95" s="4">
        <f ca="1">ABS((C95-F95)/C95)</f>
        <v>0.68712429707194111</v>
      </c>
      <c r="J95" s="1">
        <f ca="1">ABS((F95-C95)/C94)^2</f>
        <v>1.2163076075261867</v>
      </c>
      <c r="K95" s="1">
        <f>ABS((C95-C94)/C94)^2</f>
        <v>0.3660758421015467</v>
      </c>
      <c r="L95" s="1">
        <f ca="1">F95-C95</f>
        <v>-7.8744444444444452</v>
      </c>
      <c r="M95" s="1">
        <f ca="1">ABS(L95-L94)^2</f>
        <v>11.994677777777794</v>
      </c>
    </row>
    <row r="96" spans="1:13">
      <c r="A96" s="6">
        <v>37865</v>
      </c>
      <c r="B96" s="47">
        <v>93</v>
      </c>
      <c r="C96" s="28">
        <v>14.9</v>
      </c>
      <c r="D96" s="29">
        <f>IF(B96&gt;$D$2,(SUM(C93:C95)/$D$2),"xxxxx")</f>
        <v>7.4633333333333338</v>
      </c>
      <c r="E96" s="29">
        <f ca="1">IF(B96&gt;=2*$D$2,SUM(OFFSET(D96,0,0,-$D$2,1))/$D$2,"xxxxx")</f>
        <v>4.9455555555555559</v>
      </c>
      <c r="F96" s="44">
        <f ca="1">IF(E96="xxxxx","xxxxx",IF(E95="xxxxx","",2*D95-E95+(2/($D$2-1))*(D95-E95)))</f>
        <v>6.7944444444444452</v>
      </c>
      <c r="G96" s="1">
        <f ca="1">ABS(C96-F96)</f>
        <v>8.1055555555555543</v>
      </c>
      <c r="H96" s="1">
        <f ca="1">G96^2</f>
        <v>65.700030864197515</v>
      </c>
      <c r="I96" s="4">
        <f ca="1">ABS((C96-F96)/C96)</f>
        <v>0.54399701715137949</v>
      </c>
      <c r="J96" s="1">
        <f ca="1">ABS((F96-C96)/C95)^2</f>
        <v>0.50026064453792918</v>
      </c>
      <c r="K96" s="1">
        <f>ABS((C96-C95)/C95)^2</f>
        <v>9.0104742499139523E-2</v>
      </c>
      <c r="L96" s="1">
        <f ca="1">F96-C96</f>
        <v>-8.1055555555555543</v>
      </c>
      <c r="M96" s="1">
        <f ca="1">ABS(L96-L95)^2</f>
        <v>5.3412345679011389E-2</v>
      </c>
    </row>
    <row r="97" spans="1:13">
      <c r="A97" s="6">
        <v>37895</v>
      </c>
      <c r="B97" s="47">
        <v>94</v>
      </c>
      <c r="C97" s="28">
        <v>21.27</v>
      </c>
      <c r="D97" s="29">
        <f>IF(B97&gt;$D$2,(SUM(C94:C96)/$D$2),"xxxxx")</f>
        <v>11.166666666666666</v>
      </c>
      <c r="E97" s="29">
        <f ca="1">IF(B97&gt;=2*$D$2,SUM(OFFSET(D97,0,0,-$D$2,1))/$D$2,"xxxxx")</f>
        <v>7.6977777777777776</v>
      </c>
      <c r="F97" s="44">
        <f ca="1">IF(E97="xxxxx","xxxxx",IF(E96="xxxxx","",2*D96-E96+(2/($D$2-1))*(D96-E96)))</f>
        <v>12.498888888888889</v>
      </c>
      <c r="G97" s="1">
        <f ca="1">ABS(C97-F97)</f>
        <v>8.7711111111111109</v>
      </c>
      <c r="H97" s="1">
        <f ca="1">G97^2</f>
        <v>76.932390123456784</v>
      </c>
      <c r="I97" s="4">
        <f ca="1">ABS((C97-F97)/C97)</f>
        <v>0.41237005693987355</v>
      </c>
      <c r="J97" s="1">
        <f ca="1">ABS((F97-C97)/C96)^2</f>
        <v>0.34652668854311419</v>
      </c>
      <c r="K97" s="1">
        <f>ABS((C97-C96)/C96)^2</f>
        <v>0.18277059591910266</v>
      </c>
      <c r="L97" s="1">
        <f ca="1">F97-C97</f>
        <v>-8.7711111111111109</v>
      </c>
      <c r="M97" s="1">
        <f ca="1">ABS(L97-L96)^2</f>
        <v>0.44296419753086552</v>
      </c>
    </row>
    <row r="98" spans="1:13">
      <c r="A98" s="6">
        <v>37926</v>
      </c>
      <c r="B98" s="47">
        <v>95</v>
      </c>
      <c r="C98" s="28">
        <v>11.27</v>
      </c>
      <c r="D98" s="29">
        <f>IF(B98&gt;$D$2,(SUM(C95:C97)/$D$2),"xxxxx")</f>
        <v>15.876666666666665</v>
      </c>
      <c r="E98" s="29">
        <f ca="1">IF(B98&gt;=2*$D$2,SUM(OFFSET(D98,0,0,-$D$2,1))/$D$2,"xxxxx")</f>
        <v>11.502222222222221</v>
      </c>
      <c r="F98" s="44">
        <f ca="1">IF(E98="xxxxx","xxxxx",IF(E97="xxxxx","",2*D97-E97+(2/($D$2-1))*(D97-E97)))</f>
        <v>18.104444444444443</v>
      </c>
      <c r="G98" s="1">
        <f ca="1">ABS(C98-F98)</f>
        <v>6.8344444444444434</v>
      </c>
      <c r="H98" s="1">
        <f ca="1">G98^2</f>
        <v>46.709630864197514</v>
      </c>
      <c r="I98" s="4">
        <f ca="1">ABS((C98-F98)/C98)</f>
        <v>0.60642807847776781</v>
      </c>
      <c r="J98" s="1">
        <f ca="1">ABS((F98-C98)/C97)^2</f>
        <v>0.10324557691479955</v>
      </c>
      <c r="K98" s="1">
        <f>ABS((C98-C97)/C97)^2</f>
        <v>0.22103702171180353</v>
      </c>
      <c r="L98" s="1">
        <f ca="1">F98-C98</f>
        <v>6.8344444444444434</v>
      </c>
      <c r="M98" s="1">
        <f ca="1">ABS(L98-L97)^2</f>
        <v>243.53336419753083</v>
      </c>
    </row>
    <row r="99" spans="1:13">
      <c r="A99" s="6">
        <v>37956</v>
      </c>
      <c r="B99" s="47">
        <v>96</v>
      </c>
      <c r="C99" s="28">
        <v>4.25</v>
      </c>
      <c r="D99" s="29">
        <f>IF(B99&gt;$D$2,(SUM(C96:C98)/$D$2),"xxxxx")</f>
        <v>15.813333333333333</v>
      </c>
      <c r="E99" s="29">
        <f ca="1">IF(B99&gt;=2*$D$2,SUM(OFFSET(D99,0,0,-$D$2,1))/$D$2,"xxxxx")</f>
        <v>14.285555555555554</v>
      </c>
      <c r="F99" s="44">
        <f ca="1">IF(E99="xxxxx","xxxxx",IF(E98="xxxxx","",2*D98-E98+(2/($D$2-1))*(D98-E98)))</f>
        <v>24.62555555555555</v>
      </c>
      <c r="G99" s="1">
        <f ca="1">ABS(C99-F99)</f>
        <v>20.37555555555555</v>
      </c>
      <c r="H99" s="1">
        <f ca="1">G99^2</f>
        <v>415.16326419753062</v>
      </c>
      <c r="I99" s="4">
        <f ca="1">ABS((C99-F99)/C99)</f>
        <v>4.794248366013071</v>
      </c>
      <c r="J99" s="1">
        <f ca="1">ABS((F99-C99)/C98)^2</f>
        <v>3.2686700657770249</v>
      </c>
      <c r="K99" s="1">
        <f>ABS((C99-C98)/C98)^2</f>
        <v>0.38799523512966</v>
      </c>
      <c r="L99" s="1">
        <f ca="1">F99-C99</f>
        <v>20.37555555555555</v>
      </c>
      <c r="M99" s="1">
        <f ca="1">ABS(L99-L98)^2</f>
        <v>183.36169012345667</v>
      </c>
    </row>
    <row r="100" spans="1:13">
      <c r="A100" s="6">
        <v>37987</v>
      </c>
      <c r="B100" s="47">
        <v>97</v>
      </c>
      <c r="C100" s="28">
        <v>2.5499999999999998</v>
      </c>
      <c r="D100" s="29">
        <f>IF(B100&gt;$D$2,(SUM(C97:C99)/$D$2),"xxxxx")</f>
        <v>12.263333333333334</v>
      </c>
      <c r="E100" s="29">
        <f ca="1">IF(B100&gt;=2*$D$2,SUM(OFFSET(D100,0,0,-$D$2,1))/$D$2,"xxxxx")</f>
        <v>14.651111111111112</v>
      </c>
      <c r="F100" s="44">
        <f ca="1">IF(E100="xxxxx","xxxxx",IF(E99="xxxxx","",2*D99-E99+(2/($D$2-1))*(D99-E99)))</f>
        <v>18.86888888888889</v>
      </c>
      <c r="G100" s="1">
        <f ca="1">ABS(C100-F100)</f>
        <v>16.318888888888889</v>
      </c>
      <c r="H100" s="1">
        <f ca="1">G100^2</f>
        <v>266.30613456790121</v>
      </c>
      <c r="I100" s="4">
        <f ca="1">ABS((C100-F100)/C100)</f>
        <v>6.3995642701525055</v>
      </c>
      <c r="J100" s="1">
        <f ca="1">ABS((F100-C100)/C99)^2</f>
        <v>14.743592225212526</v>
      </c>
      <c r="K100" s="1">
        <f>ABS((C100-C99)/C99)^2</f>
        <v>0.16000000000000003</v>
      </c>
      <c r="L100" s="1">
        <f ca="1">F100-C100</f>
        <v>16.318888888888889</v>
      </c>
      <c r="M100" s="1">
        <f ca="1">ABS(L100-L99)^2</f>
        <v>16.4565444444444</v>
      </c>
    </row>
    <row r="101" spans="1:13">
      <c r="A101" s="6">
        <v>38018</v>
      </c>
      <c r="B101" s="47">
        <v>98</v>
      </c>
      <c r="C101" s="28">
        <v>2.2000000000000002</v>
      </c>
      <c r="D101" s="29">
        <f>IF(B101&gt;$D$2,(SUM(C98:C100)/$D$2),"xxxxx")</f>
        <v>6.0233333333333334</v>
      </c>
      <c r="E101" s="29">
        <f ca="1">IF(B101&gt;=2*$D$2,SUM(OFFSET(D101,0,0,-$D$2,1))/$D$2,"xxxxx")</f>
        <v>11.366666666666667</v>
      </c>
      <c r="F101" s="44">
        <f ca="1">IF(E101="xxxxx","xxxxx",IF(E100="xxxxx","",2*D100-E100+(2/($D$2-1))*(D100-E100)))</f>
        <v>7.4877777777777776</v>
      </c>
      <c r="G101" s="1">
        <f ca="1">ABS(C101-F101)</f>
        <v>5.2877777777777775</v>
      </c>
      <c r="H101" s="1">
        <f ca="1">G101^2</f>
        <v>27.960593827160491</v>
      </c>
      <c r="I101" s="4">
        <f ca="1">ABS((C101-F101)/C101)</f>
        <v>2.4035353535353532</v>
      </c>
      <c r="J101" s="1">
        <f ca="1">ABS((F101-C101)/C100)^2</f>
        <v>4.2999759826467505</v>
      </c>
      <c r="K101" s="1">
        <f>ABS((C101-C100)/C100)^2</f>
        <v>1.883890811226448E-2</v>
      </c>
      <c r="L101" s="1">
        <f ca="1">F101-C101</f>
        <v>5.2877777777777775</v>
      </c>
      <c r="M101" s="1">
        <f ca="1">ABS(L101-L100)^2</f>
        <v>121.68541234567904</v>
      </c>
    </row>
    <row r="102" spans="1:13">
      <c r="A102" s="6">
        <v>38047</v>
      </c>
      <c r="B102" s="47">
        <v>99</v>
      </c>
      <c r="C102" s="28">
        <v>2.09</v>
      </c>
      <c r="D102" s="29">
        <f>IF(B102&gt;$D$2,(SUM(C99:C101)/$D$2),"xxxxx")</f>
        <v>3</v>
      </c>
      <c r="E102" s="29">
        <f ca="1">IF(B102&gt;=2*$D$2,SUM(OFFSET(D102,0,0,-$D$2,1))/$D$2,"xxxxx")</f>
        <v>7.0955555555555563</v>
      </c>
      <c r="F102" s="44">
        <f ca="1">IF(E102="xxxxx","xxxxx",IF(E101="xxxxx","",2*D101-E101+(2/($D$2-1))*(D101-E101)))</f>
        <v>-4.663333333333334</v>
      </c>
      <c r="G102" s="1">
        <f ca="1">ABS(C102-F102)</f>
        <v>6.7533333333333339</v>
      </c>
      <c r="H102" s="1">
        <f ca="1">G102^2</f>
        <v>45.607511111111116</v>
      </c>
      <c r="I102" s="4">
        <f ca="1">ABS((C102-F102)/C102)</f>
        <v>3.2312599681020737</v>
      </c>
      <c r="J102" s="1">
        <f ca="1">ABS((F102-C102)/C101)^2</f>
        <v>9.4230394857667594</v>
      </c>
      <c r="K102" s="1">
        <f>ABS((C102-C101)/C101)^2</f>
        <v>2.5000000000000144E-3</v>
      </c>
      <c r="L102" s="1">
        <f ca="1">F102-C102</f>
        <v>-6.7533333333333339</v>
      </c>
      <c r="M102" s="1">
        <f ca="1">ABS(L102-L101)^2</f>
        <v>144.98835679012345</v>
      </c>
    </row>
    <row r="103" spans="1:13">
      <c r="A103" s="6">
        <v>38078</v>
      </c>
      <c r="B103" s="47">
        <v>100</v>
      </c>
      <c r="C103" s="28">
        <v>2.37</v>
      </c>
      <c r="D103" s="29">
        <f>IF(B103&gt;$D$2,(SUM(C100:C102)/$D$2),"xxxxx")</f>
        <v>2.2799999999999998</v>
      </c>
      <c r="E103" s="29">
        <f ca="1">IF(B103&gt;=2*$D$2,SUM(OFFSET(D103,0,0,-$D$2,1))/$D$2,"xxxxx")</f>
        <v>3.7677777777777774</v>
      </c>
      <c r="F103" s="44">
        <f ca="1">IF(E103="xxxxx","xxxxx",IF(E102="xxxxx","",2*D102-E102+(2/($D$2-1))*(D102-E102)))</f>
        <v>-5.1911111111111126</v>
      </c>
      <c r="G103" s="1">
        <f ca="1">ABS(C103-F103)</f>
        <v>7.5611111111111127</v>
      </c>
      <c r="H103" s="1">
        <f ca="1">G103^2</f>
        <v>57.170401234567926</v>
      </c>
      <c r="I103" s="4">
        <f ca="1">ABS((C103-F103)/C103)</f>
        <v>3.190342240975153</v>
      </c>
      <c r="J103" s="1">
        <f ca="1">ABS((F103-C103)/C102)^2</f>
        <v>13.088162183688087</v>
      </c>
      <c r="K103" s="1">
        <f>ABS((C103-C102)/C102)^2</f>
        <v>1.7948307044252682E-2</v>
      </c>
      <c r="L103" s="1">
        <f ca="1">F103-C103</f>
        <v>-7.5611111111111127</v>
      </c>
      <c r="M103" s="1">
        <f ca="1">ABS(L103-L102)^2</f>
        <v>0.6525049382716066</v>
      </c>
    </row>
    <row r="104" spans="1:13">
      <c r="A104" s="6">
        <v>38108</v>
      </c>
      <c r="B104" s="47">
        <v>101</v>
      </c>
      <c r="C104" s="28">
        <v>2.76</v>
      </c>
      <c r="D104" s="29">
        <f>IF(B104&gt;$D$2,(SUM(C101:C103)/$D$2),"xxxxx")</f>
        <v>2.2200000000000002</v>
      </c>
      <c r="E104" s="29">
        <f ca="1">IF(B104&gt;=2*$D$2,SUM(OFFSET(D104,0,0,-$D$2,1))/$D$2,"xxxxx")</f>
        <v>2.5</v>
      </c>
      <c r="F104" s="44">
        <f ca="1">IF(E104="xxxxx","xxxxx",IF(E103="xxxxx","",2*D103-E103+(2/($D$2-1))*(D103-E103)))</f>
        <v>-0.69555555555555548</v>
      </c>
      <c r="G104" s="1">
        <f ca="1">ABS(C104-F104)</f>
        <v>3.4555555555555553</v>
      </c>
      <c r="H104" s="1">
        <f ca="1">G104^2</f>
        <v>11.940864197530862</v>
      </c>
      <c r="I104" s="4">
        <f ca="1">ABS((C104-F104)/C104)</f>
        <v>1.2520128824476651</v>
      </c>
      <c r="J104" s="1">
        <f ca="1">ABS((F104-C104)/C103)^2</f>
        <v>2.1258815712458583</v>
      </c>
      <c r="K104" s="1">
        <f>ABS((C104-C103)/C103)^2</f>
        <v>2.7078993751001392E-2</v>
      </c>
      <c r="L104" s="1">
        <f ca="1">F104-C104</f>
        <v>-3.4555555555555553</v>
      </c>
      <c r="M104" s="1">
        <f ca="1">ABS(L104-L103)^2</f>
        <v>16.855586419753106</v>
      </c>
    </row>
    <row r="105" spans="1:13">
      <c r="A105" s="6">
        <v>38139</v>
      </c>
      <c r="B105" s="47">
        <v>102</v>
      </c>
      <c r="C105" s="28">
        <v>2.75</v>
      </c>
      <c r="D105" s="29">
        <f>IF(B105&gt;$D$2,(SUM(C102:C104)/$D$2),"xxxxx")</f>
        <v>2.4066666666666667</v>
      </c>
      <c r="E105" s="29">
        <f ca="1">IF(B105&gt;=2*$D$2,SUM(OFFSET(D105,0,0,-$D$2,1))/$D$2,"xxxxx")</f>
        <v>2.3022222222222219</v>
      </c>
      <c r="F105" s="44">
        <f ca="1">IF(E105="xxxxx","xxxxx",IF(E104="xxxxx","",2*D104-E104+(2/($D$2-1))*(D104-E104)))</f>
        <v>1.6600000000000006</v>
      </c>
      <c r="G105" s="1">
        <f ca="1">ABS(C105-F105)</f>
        <v>1.0899999999999994</v>
      </c>
      <c r="H105" s="1">
        <f ca="1">G105^2</f>
        <v>1.1880999999999988</v>
      </c>
      <c r="I105" s="4">
        <f ca="1">ABS((C105-F105)/C105)</f>
        <v>0.39636363636363614</v>
      </c>
      <c r="J105" s="1">
        <f ca="1">ABS((F105-C105)/C104)^2</f>
        <v>0.15596775887418596</v>
      </c>
      <c r="K105" s="1">
        <f>ABS((C105-C104)/C104)^2</f>
        <v>1.3127494223901982E-5</v>
      </c>
      <c r="L105" s="1">
        <f ca="1">F105-C105</f>
        <v>-1.0899999999999994</v>
      </c>
      <c r="M105" s="1">
        <f ca="1">ABS(L105-L104)^2</f>
        <v>5.5958530864197549</v>
      </c>
    </row>
    <row r="106" spans="1:13">
      <c r="A106" s="6">
        <v>38169</v>
      </c>
      <c r="B106" s="47">
        <v>103</v>
      </c>
      <c r="C106" s="28">
        <v>4.5</v>
      </c>
      <c r="D106" s="29">
        <f>IF(B106&gt;$D$2,(SUM(C103:C105)/$D$2),"xxxxx")</f>
        <v>2.6266666666666665</v>
      </c>
      <c r="E106" s="29">
        <f ca="1">IF(B106&gt;=2*$D$2,SUM(OFFSET(D106,0,0,-$D$2,1))/$D$2,"xxxxx")</f>
        <v>2.4177777777777778</v>
      </c>
      <c r="F106" s="44">
        <f ca="1">IF(E106="xxxxx","xxxxx",IF(E105="xxxxx","",2*D105-E105+(2/($D$2-1))*(D105-E105)))</f>
        <v>2.6155555555555563</v>
      </c>
      <c r="G106" s="1">
        <f ca="1">ABS(C106-F106)</f>
        <v>1.8844444444444437</v>
      </c>
      <c r="H106" s="1">
        <f ca="1">G106^2</f>
        <v>3.5511308641975279</v>
      </c>
      <c r="I106" s="4">
        <f ca="1">ABS((C106-F106)/C106)</f>
        <v>0.41876543209876527</v>
      </c>
      <c r="J106" s="1">
        <f ca="1">ABS((F106-C106)/C105)^2</f>
        <v>0.46957102336496243</v>
      </c>
      <c r="K106" s="1">
        <f>ABS((C106-C105)/C105)^2</f>
        <v>0.4049586776859504</v>
      </c>
      <c r="L106" s="1">
        <f ca="1">F106-C106</f>
        <v>-1.8844444444444437</v>
      </c>
      <c r="M106" s="1">
        <f ca="1">ABS(L106-L105)^2</f>
        <v>0.63114197530864169</v>
      </c>
    </row>
    <row r="107" spans="1:13">
      <c r="A107" s="6">
        <v>38200</v>
      </c>
      <c r="B107" s="47">
        <v>104</v>
      </c>
      <c r="C107" s="28">
        <v>16.21</v>
      </c>
      <c r="D107" s="29">
        <f>IF(B107&gt;$D$2,(SUM(C104:C106)/$D$2),"xxxxx")</f>
        <v>3.3366666666666664</v>
      </c>
      <c r="E107" s="29">
        <f ca="1">IF(B107&gt;=2*$D$2,SUM(OFFSET(D107,0,0,-$D$2,1))/$D$2,"xxxxx")</f>
        <v>2.7899999999999996</v>
      </c>
      <c r="F107" s="44">
        <f ca="1">IF(E107="xxxxx","xxxxx",IF(E106="xxxxx","",2*D106-E106+(2/($D$2-1))*(D106-E106)))</f>
        <v>3.0444444444444438</v>
      </c>
      <c r="G107" s="1">
        <f ca="1">ABS(C107-F107)</f>
        <v>13.165555555555557</v>
      </c>
      <c r="H107" s="1">
        <f ca="1">G107^2</f>
        <v>173.33185308641978</v>
      </c>
      <c r="I107" s="4">
        <f ca="1">ABS((C107-F107)/C107)</f>
        <v>0.81218726437727051</v>
      </c>
      <c r="J107" s="1">
        <f ca="1">ABS((F107-C107)/C106)^2</f>
        <v>8.5595976832799892</v>
      </c>
      <c r="K107" s="1">
        <f>ABS((C107-C106)/C106)^2</f>
        <v>6.7715604938271605</v>
      </c>
      <c r="L107" s="1">
        <f ca="1">F107-C107</f>
        <v>-13.165555555555557</v>
      </c>
      <c r="M107" s="1">
        <f ca="1">ABS(L107-L106)^2</f>
        <v>127.26346790123459</v>
      </c>
    </row>
    <row r="108" spans="1:13">
      <c r="A108" s="6">
        <v>38231</v>
      </c>
      <c r="B108" s="47">
        <v>105</v>
      </c>
      <c r="C108" s="28">
        <v>30.38</v>
      </c>
      <c r="D108" s="29">
        <f>IF(B108&gt;$D$2,(SUM(C105:C107)/$D$2),"xxxxx")</f>
        <v>7.82</v>
      </c>
      <c r="E108" s="29">
        <f ca="1">IF(B108&gt;=2*$D$2,SUM(OFFSET(D108,0,0,-$D$2,1))/$D$2,"xxxxx")</f>
        <v>4.5944444444444441</v>
      </c>
      <c r="F108" s="44">
        <f ca="1">IF(E108="xxxxx","xxxxx",IF(E107="xxxxx","",2*D107-E107+(2/($D$2-1))*(D107-E107)))</f>
        <v>4.43</v>
      </c>
      <c r="G108" s="1">
        <f ca="1">ABS(C108-F108)</f>
        <v>25.95</v>
      </c>
      <c r="H108" s="1">
        <f ca="1">G108^2</f>
        <v>673.40249999999992</v>
      </c>
      <c r="I108" s="4">
        <f ca="1">ABS((C108-F108)/C108)</f>
        <v>0.85418038183015144</v>
      </c>
      <c r="J108" s="1">
        <f ca="1">ABS((F108-C108)/C107)^2</f>
        <v>2.5627644720112066</v>
      </c>
      <c r="K108" s="1">
        <f>ABS((C108-C107)/C107)^2</f>
        <v>0.76414129631863681</v>
      </c>
      <c r="L108" s="1">
        <f ca="1">F108-C108</f>
        <v>-25.95</v>
      </c>
      <c r="M108" s="1">
        <f ca="1">ABS(L108-L107)^2</f>
        <v>163.44201975308638</v>
      </c>
    </row>
    <row r="109" spans="1:13">
      <c r="A109" s="6">
        <v>38261</v>
      </c>
      <c r="B109" s="47">
        <v>106</v>
      </c>
      <c r="C109" s="28">
        <v>32.89</v>
      </c>
      <c r="D109" s="29">
        <f>IF(B109&gt;$D$2,(SUM(C106:C108)/$D$2),"xxxxx")</f>
        <v>17.03</v>
      </c>
      <c r="E109" s="29">
        <f ca="1">IF(B109&gt;=2*$D$2,SUM(OFFSET(D109,0,0,-$D$2,1))/$D$2,"xxxxx")</f>
        <v>9.3955555555555552</v>
      </c>
      <c r="F109" s="44">
        <f ca="1">IF(E109="xxxxx","xxxxx",IF(E108="xxxxx","",2*D108-E108+(2/($D$2-1))*(D108-E108)))</f>
        <v>14.271111111111111</v>
      </c>
      <c r="G109" s="1">
        <f ca="1">ABS(C109-F109)</f>
        <v>18.61888888888889</v>
      </c>
      <c r="H109" s="1">
        <f ca="1">G109^2</f>
        <v>346.66302345679014</v>
      </c>
      <c r="I109" s="4">
        <f ca="1">ABS((C109-F109)/C109)</f>
        <v>0.56609574000878349</v>
      </c>
      <c r="J109" s="1">
        <f ca="1">ABS((F109-C109)/C108)^2</f>
        <v>0.37560553317923606</v>
      </c>
      <c r="K109" s="1">
        <f>ABS((C109-C108)/C108)^2</f>
        <v>6.8260883320815525E-3</v>
      </c>
      <c r="L109" s="1">
        <f ca="1">F109-C109</f>
        <v>-18.61888888888889</v>
      </c>
      <c r="M109" s="1">
        <f ca="1">ABS(L109-L108)^2</f>
        <v>53.745190123456766</v>
      </c>
    </row>
    <row r="110" spans="1:13">
      <c r="A110" s="6">
        <v>38292</v>
      </c>
      <c r="B110" s="47">
        <v>107</v>
      </c>
      <c r="C110" s="28">
        <v>45.71</v>
      </c>
      <c r="D110" s="29">
        <f>IF(B110&gt;$D$2,(SUM(C107:C109)/$D$2),"xxxxx")</f>
        <v>26.493333333333336</v>
      </c>
      <c r="E110" s="29">
        <f ca="1">IF(B110&gt;=2*$D$2,SUM(OFFSET(D110,0,0,-$D$2,1))/$D$2,"xxxxx")</f>
        <v>17.114444444444445</v>
      </c>
      <c r="F110" s="44">
        <f ca="1">IF(E110="xxxxx","xxxxx",IF(E109="xxxxx","",2*D109-E109+(2/($D$2-1))*(D109-E109)))</f>
        <v>32.298888888888897</v>
      </c>
      <c r="G110" s="1">
        <f ca="1">ABS(C110-F110)</f>
        <v>13.411111111111104</v>
      </c>
      <c r="H110" s="1">
        <f ca="1">G110^2</f>
        <v>179.85790123456772</v>
      </c>
      <c r="I110" s="4">
        <f ca="1">ABS((C110-F110)/C110)</f>
        <v>0.29339556138943568</v>
      </c>
      <c r="J110" s="1">
        <f ca="1">ABS((F110-C110)/C109)^2</f>
        <v>0.16626535898064604</v>
      </c>
      <c r="K110" s="1">
        <f>ABS((C110-C109)/C109)^2</f>
        <v>0.15193166715368522</v>
      </c>
      <c r="L110" s="1">
        <f ca="1">F110-C110</f>
        <v>-13.411111111111104</v>
      </c>
      <c r="M110" s="1">
        <f ca="1">ABS(L110-L109)^2</f>
        <v>27.12094938271613</v>
      </c>
    </row>
    <row r="111" spans="1:13">
      <c r="A111" s="6">
        <v>38322</v>
      </c>
      <c r="B111" s="47">
        <v>108</v>
      </c>
      <c r="C111" s="28">
        <v>15.32</v>
      </c>
      <c r="D111" s="29">
        <f>IF(B111&gt;$D$2,(SUM(C108:C110)/$D$2),"xxxxx")</f>
        <v>36.326666666666661</v>
      </c>
      <c r="E111" s="29">
        <f ca="1">IF(B111&gt;=2*$D$2,SUM(OFFSET(D111,0,0,-$D$2,1))/$D$2,"xxxxx")</f>
        <v>26.616666666666664</v>
      </c>
      <c r="F111" s="44">
        <f ca="1">IF(E111="xxxxx","xxxxx",IF(E110="xxxxx","",2*D110-E110+(2/($D$2-1))*(D110-E110)))</f>
        <v>45.251111111111115</v>
      </c>
      <c r="G111" s="1">
        <f ca="1">ABS(C111-F111)</f>
        <v>29.931111111111115</v>
      </c>
      <c r="H111" s="1">
        <f ca="1">G111^2</f>
        <v>895.87141234567923</v>
      </c>
      <c r="I111" s="4">
        <f ca="1">ABS((C111-F111)/C111)</f>
        <v>1.953727879315347</v>
      </c>
      <c r="J111" s="1">
        <f ca="1">ABS((F111-C111)/C110)^2</f>
        <v>0.42876885919084745</v>
      </c>
      <c r="K111" s="1">
        <f>ABS((C111-C110)/C110)^2</f>
        <v>0.44201698465126971</v>
      </c>
      <c r="L111" s="1">
        <f ca="1">F111-C111</f>
        <v>29.931111111111115</v>
      </c>
      <c r="M111" s="1">
        <f ca="1">ABS(L111-L110)^2</f>
        <v>1878.5482271604935</v>
      </c>
    </row>
    <row r="112" spans="1:13">
      <c r="A112" s="6">
        <v>38353</v>
      </c>
      <c r="B112" s="47">
        <v>109</v>
      </c>
      <c r="C112" s="28">
        <v>4.76</v>
      </c>
      <c r="D112" s="29">
        <f>IF(B112&gt;$D$2,(SUM(C109:C111)/$D$2),"xxxxx")</f>
        <v>31.306666666666661</v>
      </c>
      <c r="E112" s="29">
        <f ca="1">IF(B112&gt;=2*$D$2,SUM(OFFSET(D112,0,0,-$D$2,1))/$D$2,"xxxxx")</f>
        <v>31.37555555555555</v>
      </c>
      <c r="F112" s="44">
        <f ca="1">IF(E112="xxxxx","xxxxx",IF(E111="xxxxx","",2*D111-E111+(2/($D$2-1))*(D111-E111)))</f>
        <v>55.746666666666655</v>
      </c>
      <c r="G112" s="1">
        <f ca="1">ABS(C112-F112)</f>
        <v>50.986666666666657</v>
      </c>
      <c r="H112" s="1">
        <f ca="1">G112^2</f>
        <v>2599.6401777777769</v>
      </c>
      <c r="I112" s="4">
        <f ca="1">ABS((C112-F112)/C112)</f>
        <v>10.711484593837534</v>
      </c>
      <c r="J112" s="1">
        <f ca="1">ABS((F112-C112)/C111)^2</f>
        <v>11.076325498920237</v>
      </c>
      <c r="K112" s="1">
        <f>ABS((C112-C111)/C111)^2</f>
        <v>0.47512765101677701</v>
      </c>
      <c r="L112" s="1">
        <f ca="1">F112-C112</f>
        <v>50.986666666666657</v>
      </c>
      <c r="M112" s="1">
        <f ca="1">ABS(L112-L111)^2</f>
        <v>443.33641975308586</v>
      </c>
    </row>
    <row r="113" spans="1:13">
      <c r="A113" s="6">
        <v>38384</v>
      </c>
      <c r="B113" s="47">
        <v>110</v>
      </c>
      <c r="C113" s="28">
        <v>2.71</v>
      </c>
      <c r="D113" s="29">
        <f>IF(B113&gt;$D$2,(SUM(C110:C112)/$D$2),"xxxxx")</f>
        <v>21.930000000000003</v>
      </c>
      <c r="E113" s="29">
        <f ca="1">IF(B113&gt;=2*$D$2,SUM(OFFSET(D113,0,0,-$D$2,1))/$D$2,"xxxxx")</f>
        <v>29.854444444444443</v>
      </c>
      <c r="F113" s="44">
        <f ca="1">IF(E113="xxxxx","xxxxx",IF(E112="xxxxx","",2*D112-E112+(2/($D$2-1))*(D112-E112)))</f>
        <v>31.168888888888883</v>
      </c>
      <c r="G113" s="1">
        <f ca="1">ABS(C113-F113)</f>
        <v>28.458888888888882</v>
      </c>
      <c r="H113" s="1">
        <f ca="1">G113^2</f>
        <v>809.90835679012309</v>
      </c>
      <c r="I113" s="4">
        <f ca="1">ABS((C113-F113)/C113)</f>
        <v>10.501435014350141</v>
      </c>
      <c r="J113" s="1">
        <f ca="1">ABS((F113-C113)/C112)^2</f>
        <v>35.745549254560203</v>
      </c>
      <c r="K113" s="1">
        <f>ABS((C113-C112)/C112)^2</f>
        <v>0.18547860320598825</v>
      </c>
      <c r="L113" s="1">
        <f ca="1">F113-C113</f>
        <v>28.458888888888882</v>
      </c>
      <c r="M113" s="1">
        <f ca="1">ABS(L113-L112)^2</f>
        <v>507.50077160493817</v>
      </c>
    </row>
    <row r="114" spans="1:13">
      <c r="A114" s="6">
        <v>38412</v>
      </c>
      <c r="B114" s="47">
        <v>111</v>
      </c>
      <c r="C114" s="28">
        <v>2.37</v>
      </c>
      <c r="D114" s="29">
        <f>IF(B114&gt;$D$2,(SUM(C111:C113)/$D$2),"xxxxx")</f>
        <v>7.5966666666666667</v>
      </c>
      <c r="E114" s="29">
        <f ca="1">IF(B114&gt;=2*$D$2,SUM(OFFSET(D114,0,0,-$D$2,1))/$D$2,"xxxxx")</f>
        <v>20.277777777777775</v>
      </c>
      <c r="F114" s="44">
        <f ca="1">IF(E114="xxxxx","xxxxx",IF(E113="xxxxx","",2*D113-E113+(2/($D$2-1))*(D113-E113)))</f>
        <v>6.0811111111111238</v>
      </c>
      <c r="G114" s="1">
        <f ca="1">ABS(C114-F114)</f>
        <v>3.7111111111111237</v>
      </c>
      <c r="H114" s="1">
        <f ca="1">G114^2</f>
        <v>13.772345679012439</v>
      </c>
      <c r="I114" s="4">
        <f ca="1">ABS((C114-F114)/C114)</f>
        <v>1.5658696671354952</v>
      </c>
      <c r="J114" s="1">
        <f ca="1">ABS((F114-C114)/C113)^2</f>
        <v>1.8752938656897975</v>
      </c>
      <c r="K114" s="1">
        <f>ABS((C114-C113)/C113)^2</f>
        <v>1.5740526408954111E-2</v>
      </c>
      <c r="L114" s="1">
        <f ca="1">F114-C114</f>
        <v>3.7111111111111237</v>
      </c>
      <c r="M114" s="1">
        <f ca="1">ABS(L114-L113)^2</f>
        <v>612.45250493827075</v>
      </c>
    </row>
    <row r="115" spans="1:13">
      <c r="A115" s="6">
        <v>38443</v>
      </c>
      <c r="B115" s="47">
        <v>112</v>
      </c>
      <c r="C115" s="28">
        <v>2.15</v>
      </c>
      <c r="D115" s="29">
        <f>IF(B115&gt;$D$2,(SUM(C112:C114)/$D$2),"xxxxx")</f>
        <v>3.28</v>
      </c>
      <c r="E115" s="29">
        <f ca="1">IF(B115&gt;=2*$D$2,SUM(OFFSET(D115,0,0,-$D$2,1))/$D$2,"xxxxx")</f>
        <v>10.935555555555558</v>
      </c>
      <c r="F115" s="44">
        <f ca="1">IF(E115="xxxxx","xxxxx",IF(E114="xxxxx","",2*D114-E114+(2/($D$2-1))*(D114-E114)))</f>
        <v>-17.765555555555551</v>
      </c>
      <c r="G115" s="1">
        <f ca="1">ABS(C115-F115)</f>
        <v>19.915555555555549</v>
      </c>
      <c r="H115" s="1">
        <f ca="1">G115^2</f>
        <v>396.62935308641948</v>
      </c>
      <c r="I115" s="4">
        <f ca="1">ABS((C115-F115)/C115)</f>
        <v>9.2630490956072329</v>
      </c>
      <c r="J115" s="1">
        <f ca="1">ABS((F115-C115)/C114)^2</f>
        <v>70.61356853182707</v>
      </c>
      <c r="K115" s="1">
        <f>ABS((C115-C114)/C114)^2</f>
        <v>8.6168527123502425E-3</v>
      </c>
      <c r="L115" s="1">
        <f ca="1">F115-C115</f>
        <v>-19.915555555555549</v>
      </c>
      <c r="M115" s="1">
        <f ca="1">ABS(L115-L114)^2</f>
        <v>558.21937777777805</v>
      </c>
    </row>
    <row r="116" spans="1:13">
      <c r="A116" s="6">
        <v>38473</v>
      </c>
      <c r="B116" s="47">
        <v>113</v>
      </c>
      <c r="C116" s="28">
        <v>3.81</v>
      </c>
      <c r="D116" s="29">
        <f>IF(B116&gt;$D$2,(SUM(C113:C115)/$D$2),"xxxxx")</f>
        <v>2.41</v>
      </c>
      <c r="E116" s="29">
        <f ca="1">IF(B116&gt;=2*$D$2,SUM(OFFSET(D116,0,0,-$D$2,1))/$D$2,"xxxxx")</f>
        <v>4.4288888888888893</v>
      </c>
      <c r="F116" s="44">
        <f ca="1">IF(E116="xxxxx","xxxxx",IF(E115="xxxxx","",2*D115-E115+(2/($D$2-1))*(D115-E115)))</f>
        <v>-12.031111111111116</v>
      </c>
      <c r="G116" s="1">
        <f ca="1">ABS(C116-F116)</f>
        <v>15.841111111111116</v>
      </c>
      <c r="H116" s="1">
        <f ca="1">G116^2</f>
        <v>250.94080123456808</v>
      </c>
      <c r="I116" s="4">
        <f ca="1">ABS((C116-F116)/C116)</f>
        <v>4.1577719451735211</v>
      </c>
      <c r="J116" s="1">
        <f ca="1">ABS((F116-C116)/C115)^2</f>
        <v>54.286814761399263</v>
      </c>
      <c r="K116" s="1">
        <f>ABS((C116-C115)/C115)^2</f>
        <v>0.5961276365603031</v>
      </c>
      <c r="L116" s="1">
        <f ca="1">F116-C116</f>
        <v>-15.841111111111116</v>
      </c>
      <c r="M116" s="1">
        <f ca="1">ABS(L116-L115)^2</f>
        <v>16.601097530864106</v>
      </c>
    </row>
    <row r="117" spans="1:13">
      <c r="A117" s="6">
        <v>38504</v>
      </c>
      <c r="B117" s="47">
        <v>114</v>
      </c>
      <c r="C117" s="28">
        <v>8.36</v>
      </c>
      <c r="D117" s="29">
        <f>IF(B117&gt;$D$2,(SUM(C114:C116)/$D$2),"xxxxx")</f>
        <v>2.7766666666666668</v>
      </c>
      <c r="E117" s="29">
        <f ca="1">IF(B117&gt;=2*$D$2,SUM(OFFSET(D117,0,0,-$D$2,1))/$D$2,"xxxxx")</f>
        <v>2.8222222222222224</v>
      </c>
      <c r="F117" s="44">
        <f ca="1">IF(E117="xxxxx","xxxxx",IF(E116="xxxxx","",2*D116-E116+(2/($D$2-1))*(D116-E116)))</f>
        <v>-1.6277777777777782</v>
      </c>
      <c r="G117" s="1">
        <f ca="1">ABS(C117-F117)</f>
        <v>9.9877777777777776</v>
      </c>
      <c r="H117" s="1">
        <f ca="1">G117^2</f>
        <v>99.755704938271606</v>
      </c>
      <c r="I117" s="4">
        <f ca="1">ABS((C117-F117)/C117)</f>
        <v>1.1947102604997342</v>
      </c>
      <c r="J117" s="1">
        <f ca="1">ABS((F117-C117)/C116)^2</f>
        <v>6.8720734176722127</v>
      </c>
      <c r="K117" s="1">
        <f>ABS((C117-C116)/C116)^2</f>
        <v>1.4261750745723709</v>
      </c>
      <c r="L117" s="1">
        <f ca="1">F117-C117</f>
        <v>-9.9877777777777776</v>
      </c>
      <c r="M117" s="1">
        <f ca="1">ABS(L117-L116)^2</f>
        <v>34.261511111111176</v>
      </c>
    </row>
    <row r="118" spans="1:13">
      <c r="A118" s="6">
        <v>38534</v>
      </c>
      <c r="B118" s="47">
        <v>115</v>
      </c>
      <c r="C118" s="28">
        <v>17.64</v>
      </c>
      <c r="D118" s="29">
        <f>IF(B118&gt;$D$2,(SUM(C115:C117)/$D$2),"xxxxx")</f>
        <v>4.7733333333333334</v>
      </c>
      <c r="E118" s="29">
        <f ca="1">IF(B118&gt;=2*$D$2,SUM(OFFSET(D118,0,0,-$D$2,1))/$D$2,"xxxxx")</f>
        <v>3.3200000000000003</v>
      </c>
      <c r="F118" s="44">
        <f ca="1">IF(E118="xxxxx","xxxxx",IF(E117="xxxxx","",2*D117-E117+(2/($D$2-1))*(D117-E117)))</f>
        <v>2.6855555555555557</v>
      </c>
      <c r="G118" s="1">
        <f ca="1">ABS(C118-F118)</f>
        <v>14.954444444444444</v>
      </c>
      <c r="H118" s="1">
        <f ca="1">G118^2</f>
        <v>223.63540864197532</v>
      </c>
      <c r="I118" s="4">
        <f ca="1">ABS((C118-F118)/C118)</f>
        <v>0.8477576215671454</v>
      </c>
      <c r="J118" s="1">
        <f ca="1">ABS((F118-C118)/C117)^2</f>
        <v>3.1998381539166822</v>
      </c>
      <c r="K118" s="1">
        <f>ABS((C118-C117)/C117)^2</f>
        <v>1.2322062223850192</v>
      </c>
      <c r="L118" s="1">
        <f ca="1">F118-C118</f>
        <v>-14.954444444444444</v>
      </c>
      <c r="M118" s="1">
        <f ca="1">ABS(L118-L117)^2</f>
        <v>24.667777777777779</v>
      </c>
    </row>
    <row r="119" spans="1:13">
      <c r="A119" s="6">
        <v>38565</v>
      </c>
      <c r="B119" s="47">
        <v>116</v>
      </c>
      <c r="C119" s="28">
        <v>21.95</v>
      </c>
      <c r="D119" s="29">
        <f>IF(B119&gt;$D$2,(SUM(C116:C118)/$D$2),"xxxxx")</f>
        <v>9.9366666666666674</v>
      </c>
      <c r="E119" s="29">
        <f ca="1">IF(B119&gt;=2*$D$2,SUM(OFFSET(D119,0,0,-$D$2,1))/$D$2,"xxxxx")</f>
        <v>5.8288888888888897</v>
      </c>
      <c r="F119" s="44">
        <f ca="1">IF(E119="xxxxx","xxxxx",IF(E118="xxxxx","",2*D118-E118+(2/($D$2-1))*(D118-E118)))</f>
        <v>7.68</v>
      </c>
      <c r="G119" s="1">
        <f ca="1">ABS(C119-F119)</f>
        <v>14.27</v>
      </c>
      <c r="H119" s="1">
        <f ca="1">G119^2</f>
        <v>203.63289999999998</v>
      </c>
      <c r="I119" s="4">
        <f ca="1">ABS((C119-F119)/C119)</f>
        <v>0.65011389521640095</v>
      </c>
      <c r="J119" s="1">
        <f ca="1">ABS((F119-C119)/C118)^2</f>
        <v>0.65441129210565541</v>
      </c>
      <c r="K119" s="1">
        <f>ABS((C119-C118)/C118)^2</f>
        <v>5.9697669695240117E-2</v>
      </c>
      <c r="L119" s="1">
        <f ca="1">F119-C119</f>
        <v>-14.27</v>
      </c>
      <c r="M119" s="1">
        <f ca="1">ABS(L119-L118)^2</f>
        <v>0.46846419753086477</v>
      </c>
    </row>
    <row r="120" spans="1:13">
      <c r="A120" s="6">
        <v>38596</v>
      </c>
      <c r="B120" s="47">
        <v>117</v>
      </c>
      <c r="C120" s="28">
        <v>16.86</v>
      </c>
      <c r="D120" s="29">
        <f>IF(B120&gt;$D$2,(SUM(C117:C119)/$D$2),"xxxxx")</f>
        <v>15.983333333333334</v>
      </c>
      <c r="E120" s="29">
        <f ca="1">IF(B120&gt;=2*$D$2,SUM(OFFSET(D120,0,0,-$D$2,1))/$D$2,"xxxxx")</f>
        <v>10.231111111111112</v>
      </c>
      <c r="F120" s="44">
        <f ca="1">IF(E120="xxxxx","xxxxx",IF(E119="xxxxx","",2*D119-E119+(2/($D$2-1))*(D119-E119)))</f>
        <v>18.152222222222221</v>
      </c>
      <c r="G120" s="1">
        <f ca="1">ABS(C120-F120)</f>
        <v>1.2922222222222217</v>
      </c>
      <c r="H120" s="1">
        <f ca="1">G120^2</f>
        <v>1.6698382716049369</v>
      </c>
      <c r="I120" s="4">
        <f ca="1">ABS((C120-F120)/C120)</f>
        <v>7.6644259918281249E-2</v>
      </c>
      <c r="J120" s="1">
        <f ca="1">ABS((F120-C120)/C119)^2</f>
        <v>3.4658148756076127E-3</v>
      </c>
      <c r="K120" s="1">
        <f>ABS((C120-C119)/C119)^2</f>
        <v>5.3773278469912471E-2</v>
      </c>
      <c r="L120" s="1">
        <f ca="1">F120-C120</f>
        <v>1.2922222222222217</v>
      </c>
      <c r="M120" s="1">
        <f ca="1">ABS(L120-L119)^2</f>
        <v>242.18276049382712</v>
      </c>
    </row>
    <row r="121" spans="1:13">
      <c r="A121" s="6">
        <v>38626</v>
      </c>
      <c r="B121" s="47">
        <v>118</v>
      </c>
      <c r="C121" s="28">
        <v>11.87</v>
      </c>
      <c r="D121" s="29">
        <f>IF(B121&gt;$D$2,(SUM(C118:C120)/$D$2),"xxxxx")</f>
        <v>18.816666666666666</v>
      </c>
      <c r="E121" s="29">
        <f ca="1">IF(B121&gt;=2*$D$2,SUM(OFFSET(D121,0,0,-$D$2,1))/$D$2,"xxxxx")</f>
        <v>14.912222222222221</v>
      </c>
      <c r="F121" s="44">
        <f ca="1">IF(E121="xxxxx","xxxxx",IF(E120="xxxxx","",2*D120-E120+(2/($D$2-1))*(D120-E120)))</f>
        <v>27.487777777777779</v>
      </c>
      <c r="G121" s="1">
        <f ca="1">ABS(C121-F121)</f>
        <v>15.61777777777778</v>
      </c>
      <c r="H121" s="1">
        <f ca="1">G121^2</f>
        <v>243.91498271604945</v>
      </c>
      <c r="I121" s="4">
        <f ca="1">ABS((C121-F121)/C121)</f>
        <v>1.3157352803519613</v>
      </c>
      <c r="J121" s="1">
        <f ca="1">ABS((F121-C121)/C120)^2</f>
        <v>0.85807122333264896</v>
      </c>
      <c r="K121" s="1">
        <f>ABS((C121-C120)/C120)^2</f>
        <v>8.7596337995269141E-2</v>
      </c>
      <c r="L121" s="1">
        <f ca="1">F121-C121</f>
        <v>15.61777777777778</v>
      </c>
      <c r="M121" s="1">
        <f ca="1">ABS(L121-L120)^2</f>
        <v>205.22154197530872</v>
      </c>
    </row>
    <row r="122" spans="1:13">
      <c r="A122" s="6">
        <v>38657</v>
      </c>
      <c r="B122" s="47">
        <v>119</v>
      </c>
      <c r="C122" s="28">
        <v>9.98</v>
      </c>
      <c r="D122" s="29">
        <f>IF(B122&gt;$D$2,(SUM(C119:C121)/$D$2),"xxxxx")</f>
        <v>16.893333333333334</v>
      </c>
      <c r="E122" s="29">
        <f ca="1">IF(B122&gt;=2*$D$2,SUM(OFFSET(D122,0,0,-$D$2,1))/$D$2,"xxxxx")</f>
        <v>17.231111111111108</v>
      </c>
      <c r="F122" s="44">
        <f ca="1">IF(E122="xxxxx","xxxxx",IF(E121="xxxxx","",2*D121-E121+(2/($D$2-1))*(D121-E121)))</f>
        <v>26.625555555555557</v>
      </c>
      <c r="G122" s="1">
        <f ca="1">ABS(C122-F122)</f>
        <v>16.645555555555557</v>
      </c>
      <c r="H122" s="1">
        <f ca="1">G122^2</f>
        <v>277.07451975308646</v>
      </c>
      <c r="I122" s="4">
        <f ca="1">ABS((C122-F122)/C122)</f>
        <v>1.6678913382320197</v>
      </c>
      <c r="J122" s="1">
        <f ca="1">ABS((F122-C122)/C121)^2</f>
        <v>1.966505435911553</v>
      </c>
      <c r="K122" s="1">
        <f>ABS((C122-C121)/C121)^2</f>
        <v>2.5352580503900341E-2</v>
      </c>
      <c r="L122" s="1">
        <f ca="1">F122-C122</f>
        <v>16.645555555555557</v>
      </c>
      <c r="M122" s="1">
        <f ca="1">ABS(L122-L121)^2</f>
        <v>1.0563271604938251</v>
      </c>
    </row>
    <row r="123" spans="1:13">
      <c r="A123" s="6">
        <v>38687</v>
      </c>
      <c r="B123" s="47">
        <v>120</v>
      </c>
      <c r="C123" s="28">
        <v>6.41</v>
      </c>
      <c r="D123" s="29">
        <f>IF(B123&gt;$D$2,(SUM(C120:C122)/$D$2),"xxxxx")</f>
        <v>12.903333333333331</v>
      </c>
      <c r="E123" s="29">
        <f ca="1">IF(B123&gt;=2*$D$2,SUM(OFFSET(D123,0,0,-$D$2,1))/$D$2,"xxxxx")</f>
        <v>16.204444444444444</v>
      </c>
      <c r="F123" s="44">
        <f ca="1">IF(E123="xxxxx","xxxxx",IF(E122="xxxxx","",2*D122-E122+(2/($D$2-1))*(D122-E122)))</f>
        <v>16.217777777777787</v>
      </c>
      <c r="G123" s="1">
        <f ca="1">ABS(C123-F123)</f>
        <v>9.8077777777777868</v>
      </c>
      <c r="H123" s="1">
        <f ca="1">G123^2</f>
        <v>96.192504938271782</v>
      </c>
      <c r="I123" s="4">
        <f ca="1">ABS((C123-F123)/C123)</f>
        <v>1.5300745363147874</v>
      </c>
      <c r="J123" s="1">
        <f ca="1">ABS((F123-C123)/C122)^2</f>
        <v>0.96578432353958199</v>
      </c>
      <c r="K123" s="1">
        <f>ABS((C123-C122)/C122)^2</f>
        <v>0.12796032947658847</v>
      </c>
      <c r="L123" s="1">
        <f ca="1">F123-C123</f>
        <v>9.8077777777777868</v>
      </c>
      <c r="M123" s="1">
        <f ca="1">ABS(L123-L122)^2</f>
        <v>46.755204938271504</v>
      </c>
    </row>
    <row r="124" spans="1:13">
      <c r="A124" s="6">
        <v>38718</v>
      </c>
      <c r="B124" s="47">
        <v>121</v>
      </c>
      <c r="C124" s="28">
        <v>3.09</v>
      </c>
      <c r="D124" s="29">
        <f>IF(B124&gt;$D$2,(SUM(C121:C123)/$D$2),"xxxxx")</f>
        <v>9.42</v>
      </c>
      <c r="E124" s="29">
        <f ca="1">IF(B124&gt;=2*$D$2,SUM(OFFSET(D124,0,0,-$D$2,1))/$D$2,"xxxxx")</f>
        <v>13.072222222222223</v>
      </c>
      <c r="F124" s="44">
        <f ca="1">IF(E124="xxxxx","xxxxx",IF(E123="xxxxx","",2*D123-E123+(2/($D$2-1))*(D123-E123)))</f>
        <v>6.3011111111111031</v>
      </c>
      <c r="G124" s="1">
        <f ca="1">ABS(C124-F124)</f>
        <v>3.2111111111111033</v>
      </c>
      <c r="H124" s="1">
        <f ca="1">G124^2</f>
        <v>10.311234567901185</v>
      </c>
      <c r="I124" s="4">
        <f ca="1">ABS((C124-F124)/C124)</f>
        <v>1.039194534340163</v>
      </c>
      <c r="J124" s="1">
        <f ca="1">ABS((F124-C124)/C123)^2</f>
        <v>0.25095428038534723</v>
      </c>
      <c r="K124" s="1">
        <f>ABS((C124-C123)/C123)^2</f>
        <v>0.26826258697773814</v>
      </c>
      <c r="L124" s="1">
        <f ca="1">F124-C124</f>
        <v>3.2111111111111033</v>
      </c>
      <c r="M124" s="1">
        <f ca="1">ABS(L124-L123)^2</f>
        <v>43.516011111111332</v>
      </c>
    </row>
    <row r="125" spans="1:13">
      <c r="A125" s="6">
        <v>38749</v>
      </c>
      <c r="B125" s="47">
        <v>122</v>
      </c>
      <c r="C125" s="28">
        <v>2.1800000000000002</v>
      </c>
      <c r="D125" s="29">
        <f>IF(B125&gt;$D$2,(SUM(C122:C124)/$D$2),"xxxxx")</f>
        <v>6.4933333333333332</v>
      </c>
      <c r="E125" s="29">
        <f ca="1">IF(B125&gt;=2*$D$2,SUM(OFFSET(D125,0,0,-$D$2,1))/$D$2,"xxxxx")</f>
        <v>9.6055555555555543</v>
      </c>
      <c r="F125" s="44">
        <f ca="1">IF(E125="xxxxx","xxxxx",IF(E124="xxxxx","",2*D124-E124+(2/($D$2-1))*(D124-E124)))</f>
        <v>2.1155555555555541</v>
      </c>
      <c r="G125" s="1">
        <f ca="1">ABS(C125-F125)</f>
        <v>6.4444444444446081E-2</v>
      </c>
      <c r="H125" s="1">
        <f ca="1">G125^2</f>
        <v>4.1530864197532975E-3</v>
      </c>
      <c r="I125" s="4">
        <f ca="1">ABS((C125-F125)/C125)</f>
        <v>2.9561671763507373E-2</v>
      </c>
      <c r="J125" s="1">
        <f ca="1">ABS((F125-C125)/C124)^2</f>
        <v>4.3496469661537869E-4</v>
      </c>
      <c r="K125" s="1">
        <f>ABS((C125-C124)/C124)^2</f>
        <v>8.6729296928184638E-2</v>
      </c>
      <c r="L125" s="1">
        <f ca="1">F125-C125</f>
        <v>-6.4444444444446081E-2</v>
      </c>
      <c r="M125" s="1">
        <f ca="1">ABS(L125-L124)^2</f>
        <v>10.729264197530824</v>
      </c>
    </row>
    <row r="126" spans="1:13">
      <c r="A126" s="6">
        <v>38777</v>
      </c>
      <c r="B126" s="47">
        <v>123</v>
      </c>
      <c r="C126" s="28">
        <v>2.2799999999999998</v>
      </c>
      <c r="D126" s="29">
        <f>IF(B126&gt;$D$2,(SUM(C123:C125)/$D$2),"xxxxx")</f>
        <v>3.8933333333333331</v>
      </c>
      <c r="E126" s="29">
        <f ca="1">IF(B126&gt;=2*$D$2,SUM(OFFSET(D126,0,0,-$D$2,1))/$D$2,"xxxxx")</f>
        <v>6.6022222222222231</v>
      </c>
      <c r="F126" s="44">
        <f ca="1">IF(E126="xxxxx","xxxxx",IF(E125="xxxxx","",2*D125-E125+(2/($D$2-1))*(D125-E125)))</f>
        <v>0.26888888888889095</v>
      </c>
      <c r="G126" s="1">
        <f ca="1">ABS(C126-F126)</f>
        <v>2.0111111111111089</v>
      </c>
      <c r="H126" s="1">
        <f ca="1">G126^2</f>
        <v>4.0445679012345588</v>
      </c>
      <c r="I126" s="4">
        <f ca="1">ABS((C126-F126)/C126)</f>
        <v>0.882066276803118</v>
      </c>
      <c r="J126" s="1">
        <f ca="1">ABS((F126-C126)/C125)^2</f>
        <v>0.85105797096931202</v>
      </c>
      <c r="K126" s="1">
        <f>ABS((C126-C125)/C125)^2</f>
        <v>2.1041999831663853E-3</v>
      </c>
      <c r="L126" s="1">
        <f ca="1">F126-C126</f>
        <v>-2.0111111111111089</v>
      </c>
      <c r="M126" s="1">
        <f ca="1">ABS(L126-L125)^2</f>
        <v>3.789511111111096</v>
      </c>
    </row>
    <row r="127" spans="1:13">
      <c r="A127" s="6">
        <v>38808</v>
      </c>
      <c r="B127" s="47">
        <v>124</v>
      </c>
      <c r="C127" s="28">
        <v>2.82</v>
      </c>
      <c r="D127" s="29">
        <f>IF(B127&gt;$D$2,(SUM(C124:C126)/$D$2),"xxxxx")</f>
        <v>2.5166666666666662</v>
      </c>
      <c r="E127" s="29">
        <f ca="1">IF(B127&gt;=2*$D$2,SUM(OFFSET(D127,0,0,-$D$2,1))/$D$2,"xxxxx")</f>
        <v>4.3011111111111111</v>
      </c>
      <c r="F127" s="44">
        <f ca="1">IF(E127="xxxxx","xxxxx",IF(E126="xxxxx","",2*D126-E126+(2/($D$2-1))*(D126-E126)))</f>
        <v>-1.5244444444444469</v>
      </c>
      <c r="G127" s="1">
        <f ca="1">ABS(C127-F127)</f>
        <v>4.3444444444444468</v>
      </c>
      <c r="H127" s="1">
        <f ca="1">G127^2</f>
        <v>18.874197530864219</v>
      </c>
      <c r="I127" s="4">
        <f ca="1">ABS((C127-F127)/C127)</f>
        <v>1.5405831363278182</v>
      </c>
      <c r="J127" s="1">
        <f ca="1">ABS((F127-C127)/C126)^2</f>
        <v>3.6307705314835754</v>
      </c>
      <c r="K127" s="1">
        <f>ABS((C127-C126)/C126)^2</f>
        <v>5.6094182825484784E-2</v>
      </c>
      <c r="L127" s="1">
        <f ca="1">F127-C127</f>
        <v>-4.3444444444444468</v>
      </c>
      <c r="M127" s="1">
        <f ca="1">ABS(L127-L126)^2</f>
        <v>5.444444444444466</v>
      </c>
    </row>
    <row r="128" spans="1:13">
      <c r="A128" s="6">
        <v>38838</v>
      </c>
      <c r="B128" s="47">
        <v>125</v>
      </c>
      <c r="C128" s="28">
        <v>5.52</v>
      </c>
      <c r="D128" s="29">
        <f>IF(B128&gt;$D$2,(SUM(C125:C127)/$D$2),"xxxxx")</f>
        <v>2.4266666666666663</v>
      </c>
      <c r="E128" s="29">
        <f ca="1">IF(B128&gt;=2*$D$2,SUM(OFFSET(D128,0,0,-$D$2,1))/$D$2,"xxxxx")</f>
        <v>2.9455555555555555</v>
      </c>
      <c r="F128" s="44">
        <f ca="1">IF(E128="xxxxx","xxxxx",IF(E127="xxxxx","",2*D127-E127+(2/($D$2-1))*(D127-E127)))</f>
        <v>-1.0522222222222237</v>
      </c>
      <c r="G128" s="1">
        <f ca="1">ABS(C128-F128)</f>
        <v>6.5722222222222229</v>
      </c>
      <c r="H128" s="1">
        <f ca="1">G128^2</f>
        <v>43.194104938271614</v>
      </c>
      <c r="I128" s="4">
        <f ca="1">ABS((C128-F128)/C128)</f>
        <v>1.1906199677938811</v>
      </c>
      <c r="J128" s="1">
        <f ca="1">ABS((F128-C128)/C127)^2</f>
        <v>5.4315810243790086</v>
      </c>
      <c r="K128" s="1">
        <f>ABS((C128-C127)/C127)^2</f>
        <v>0.91670439112720681</v>
      </c>
      <c r="L128" s="1">
        <f ca="1">F128-C128</f>
        <v>-6.5722222222222229</v>
      </c>
      <c r="M128" s="1">
        <f ca="1">ABS(L128-L127)^2</f>
        <v>4.9629938271604859</v>
      </c>
    </row>
    <row r="129" spans="1:13">
      <c r="A129" s="6">
        <v>38869</v>
      </c>
      <c r="B129" s="47">
        <v>126</v>
      </c>
      <c r="C129" s="28">
        <v>6.5</v>
      </c>
      <c r="D129" s="29">
        <f>IF(B129&gt;$D$2,(SUM(C126:C128)/$D$2),"xxxxx")</f>
        <v>3.5399999999999996</v>
      </c>
      <c r="E129" s="29">
        <f ca="1">IF(B129&gt;=2*$D$2,SUM(OFFSET(D129,0,0,-$D$2,1))/$D$2,"xxxxx")</f>
        <v>2.8277777777777775</v>
      </c>
      <c r="F129" s="44">
        <f ca="1">IF(E129="xxxxx","xxxxx",IF(E128="xxxxx","",2*D128-E128+(2/($D$2-1))*(D128-E128)))</f>
        <v>1.388888888888888</v>
      </c>
      <c r="G129" s="1">
        <f ca="1">ABS(C129-F129)</f>
        <v>5.1111111111111125</v>
      </c>
      <c r="H129" s="1">
        <f ca="1">G129^2</f>
        <v>26.12345679012347</v>
      </c>
      <c r="I129" s="4">
        <f ca="1">ABS((C129-F129)/C129)</f>
        <v>0.78632478632478653</v>
      </c>
      <c r="J129" s="1">
        <f ca="1">ABS((F129-C129)/C128)^2</f>
        <v>0.85733882030178388</v>
      </c>
      <c r="K129" s="1">
        <f>ABS((C129-C128)/C128)^2</f>
        <v>3.1519113631590039E-2</v>
      </c>
      <c r="L129" s="1">
        <f ca="1">F129-C129</f>
        <v>-5.1111111111111125</v>
      </c>
      <c r="M129" s="1">
        <f ca="1">ABS(L129-L128)^2</f>
        <v>2.1348456790123436</v>
      </c>
    </row>
    <row r="130" spans="1:13">
      <c r="A130" s="6">
        <v>38899</v>
      </c>
      <c r="B130" s="47">
        <v>127</v>
      </c>
      <c r="C130" s="28">
        <v>11.38</v>
      </c>
      <c r="D130" s="29">
        <f>IF(B130&gt;$D$2,(SUM(C127:C129)/$D$2),"xxxxx")</f>
        <v>4.9466666666666663</v>
      </c>
      <c r="E130" s="29">
        <f ca="1">IF(B130&gt;=2*$D$2,SUM(OFFSET(D130,0,0,-$D$2,1))/$D$2,"xxxxx")</f>
        <v>3.6377777777777776</v>
      </c>
      <c r="F130" s="44">
        <f ca="1">IF(E130="xxxxx","xxxxx",IF(E129="xxxxx","",2*D129-E129+(2/($D$2-1))*(D129-E129)))</f>
        <v>4.9644444444444442</v>
      </c>
      <c r="G130" s="1">
        <f ca="1">ABS(C130-F130)</f>
        <v>6.4155555555555566</v>
      </c>
      <c r="H130" s="1">
        <f ca="1">G130^2</f>
        <v>41.159353086419763</v>
      </c>
      <c r="I130" s="4">
        <f ca="1">ABS((C130-F130)/C130)</f>
        <v>0.56375707869556735</v>
      </c>
      <c r="J130" s="1">
        <f ca="1">ABS((F130-C130)/C129)^2</f>
        <v>0.97418587186792338</v>
      </c>
      <c r="K130" s="1">
        <f>ABS((C130-C129)/C129)^2</f>
        <v>0.56365443786982261</v>
      </c>
      <c r="L130" s="1">
        <f ca="1">F130-C130</f>
        <v>-6.4155555555555566</v>
      </c>
      <c r="M130" s="1">
        <f ca="1">ABS(L130-L129)^2</f>
        <v>1.7015753086419743</v>
      </c>
    </row>
    <row r="131" spans="1:13">
      <c r="A131" s="6">
        <v>38930</v>
      </c>
      <c r="B131" s="47">
        <v>128</v>
      </c>
      <c r="C131" s="28">
        <v>28.87</v>
      </c>
      <c r="D131" s="29">
        <f>IF(B131&gt;$D$2,(SUM(C128:C130)/$D$2),"xxxxx")</f>
        <v>7.8</v>
      </c>
      <c r="E131" s="29">
        <f ca="1">IF(B131&gt;=2*$D$2,SUM(OFFSET(D131,0,0,-$D$2,1))/$D$2,"xxxxx")</f>
        <v>5.4288888888888884</v>
      </c>
      <c r="F131" s="44">
        <f ca="1">IF(E131="xxxxx","xxxxx",IF(E130="xxxxx","",2*D130-E130+(2/($D$2-1))*(D130-E130)))</f>
        <v>7.5644444444444439</v>
      </c>
      <c r="G131" s="1">
        <f ca="1">ABS(C131-F131)</f>
        <v>21.305555555555557</v>
      </c>
      <c r="H131" s="1">
        <f ca="1">G131^2</f>
        <v>453.92669753086426</v>
      </c>
      <c r="I131" s="4">
        <f ca="1">ABS((C131-F131)/C131)</f>
        <v>0.73798252703690881</v>
      </c>
      <c r="J131" s="1">
        <f ca="1">ABS((F131-C131)/C130)^2</f>
        <v>3.5051063711415531</v>
      </c>
      <c r="K131" s="1">
        <f>ABS((C131-C130)/C130)^2</f>
        <v>2.3620826782719355</v>
      </c>
      <c r="L131" s="1">
        <f ca="1">F131-C131</f>
        <v>-21.305555555555557</v>
      </c>
      <c r="M131" s="1">
        <f ca="1">ABS(L131-L130)^2</f>
        <v>221.71210000000002</v>
      </c>
    </row>
    <row r="132" spans="1:13">
      <c r="A132" s="6">
        <v>38961</v>
      </c>
      <c r="B132" s="47">
        <v>129</v>
      </c>
      <c r="C132" s="28">
        <v>35.76</v>
      </c>
      <c r="D132" s="29">
        <f>IF(B132&gt;$D$2,(SUM(C129:C131)/$D$2),"xxxxx")</f>
        <v>15.583333333333334</v>
      </c>
      <c r="E132" s="29">
        <f ca="1">IF(B132&gt;=2*$D$2,SUM(OFFSET(D132,0,0,-$D$2,1))/$D$2,"xxxxx")</f>
        <v>9.4433333333333334</v>
      </c>
      <c r="F132" s="44">
        <f ca="1">IF(E132="xxxxx","xxxxx",IF(E131="xxxxx","",2*D131-E131+(2/($D$2-1))*(D131-E131)))</f>
        <v>12.542222222222222</v>
      </c>
      <c r="G132" s="1">
        <f ca="1">ABS(C132-F132)</f>
        <v>23.217777777777776</v>
      </c>
      <c r="H132" s="1">
        <f ca="1">G132^2</f>
        <v>539.06520493827156</v>
      </c>
      <c r="I132" s="4">
        <f ca="1">ABS((C132-F132)/C132)</f>
        <v>0.64926671638081035</v>
      </c>
      <c r="J132" s="1">
        <f ca="1">ABS((F132-C132)/C131)^2</f>
        <v>0.64676682093801452</v>
      </c>
      <c r="K132" s="1">
        <f>ABS((C132-C131)/C131)^2</f>
        <v>5.695670749843211E-2</v>
      </c>
      <c r="L132" s="1">
        <f ca="1">F132-C132</f>
        <v>-23.217777777777776</v>
      </c>
      <c r="M132" s="1">
        <f ca="1">ABS(L132-L131)^2</f>
        <v>3.6565938271604823</v>
      </c>
    </row>
    <row r="133" spans="1:13">
      <c r="A133" s="6">
        <v>38991</v>
      </c>
      <c r="B133" s="47">
        <v>130</v>
      </c>
      <c r="C133" s="28">
        <v>44.6</v>
      </c>
      <c r="D133" s="29">
        <f>IF(B133&gt;$D$2,(SUM(C130:C132)/$D$2),"xxxxx")</f>
        <v>25.336666666666662</v>
      </c>
      <c r="E133" s="29">
        <f ca="1">IF(B133&gt;=2*$D$2,SUM(OFFSET(D133,0,0,-$D$2,1))/$D$2,"xxxxx")</f>
        <v>16.239999999999998</v>
      </c>
      <c r="F133" s="44">
        <f ca="1">IF(E133="xxxxx","xxxxx",IF(E132="xxxxx","",2*D132-E132+(2/($D$2-1))*(D132-E132)))</f>
        <v>27.863333333333337</v>
      </c>
      <c r="G133" s="1">
        <f ca="1">ABS(C133-F133)</f>
        <v>16.736666666666665</v>
      </c>
      <c r="H133" s="1">
        <f ca="1">G133^2</f>
        <v>280.11601111111105</v>
      </c>
      <c r="I133" s="4">
        <f ca="1">ABS((C133-F133)/C133)</f>
        <v>0.37526158445440949</v>
      </c>
      <c r="J133" s="1">
        <f ca="1">ABS((F133-C133)/C132)^2</f>
        <v>0.21904982626463826</v>
      </c>
      <c r="K133" s="1">
        <f>ABS((C133-C132)/C132)^2</f>
        <v>6.1109609677241813E-2</v>
      </c>
      <c r="L133" s="1">
        <f ca="1">F133-C133</f>
        <v>-16.736666666666665</v>
      </c>
      <c r="M133" s="1">
        <f ca="1">ABS(L133-L132)^2</f>
        <v>42.004801234567907</v>
      </c>
    </row>
    <row r="134" spans="1:13">
      <c r="A134" s="6">
        <v>39022</v>
      </c>
      <c r="B134" s="47">
        <v>131</v>
      </c>
      <c r="C134" s="28">
        <v>26.58</v>
      </c>
      <c r="D134" s="29">
        <f>IF(B134&gt;$D$2,(SUM(C131:C133)/$D$2),"xxxxx")</f>
        <v>36.409999999999997</v>
      </c>
      <c r="E134" s="29">
        <f ca="1">IF(B134&gt;=2*$D$2,SUM(OFFSET(D134,0,0,-$D$2,1))/$D$2,"xxxxx")</f>
        <v>25.77666666666666</v>
      </c>
      <c r="F134" s="44">
        <f ca="1">IF(E134="xxxxx","xxxxx",IF(E133="xxxxx","",2*D133-E133+(2/($D$2-1))*(D133-E133)))</f>
        <v>43.529999999999987</v>
      </c>
      <c r="G134" s="1">
        <f ca="1">ABS(C134-F134)</f>
        <v>16.949999999999989</v>
      </c>
      <c r="H134" s="1">
        <f ca="1">G134^2</f>
        <v>287.30249999999961</v>
      </c>
      <c r="I134" s="4">
        <f ca="1">ABS((C134-F134)/C134)</f>
        <v>0.63769751693002219</v>
      </c>
      <c r="J134" s="1">
        <f ca="1">ABS((F134-C134)/C133)^2</f>
        <v>0.14443408272838765</v>
      </c>
      <c r="K134" s="1">
        <f>ABS((C134-C133)/C133)^2</f>
        <v>0.16324498783406063</v>
      </c>
      <c r="L134" s="1">
        <f ca="1">F134-C134</f>
        <v>16.949999999999989</v>
      </c>
      <c r="M134" s="1">
        <f ca="1">ABS(L134-L133)^2</f>
        <v>1134.7915111111101</v>
      </c>
    </row>
    <row r="135" spans="1:13">
      <c r="A135" s="6">
        <v>39052</v>
      </c>
      <c r="B135" s="47">
        <v>132</v>
      </c>
      <c r="C135" s="28">
        <v>5.78</v>
      </c>
      <c r="D135" s="29">
        <f>IF(B135&gt;$D$2,(SUM(C132:C134)/$D$2),"xxxxx")</f>
        <v>35.646666666666668</v>
      </c>
      <c r="E135" s="29">
        <f ca="1">IF(B135&gt;=2*$D$2,SUM(OFFSET(D135,0,0,-$D$2,1))/$D$2,"xxxxx")</f>
        <v>32.464444444444439</v>
      </c>
      <c r="F135" s="44">
        <f ca="1">IF(E135="xxxxx","xxxxx",IF(E134="xxxxx","",2*D134-E134+(2/($D$2-1))*(D134-E134)))</f>
        <v>57.676666666666677</v>
      </c>
      <c r="G135" s="1">
        <f ca="1">ABS(C135-F135)</f>
        <v>51.896666666666675</v>
      </c>
      <c r="H135" s="1">
        <f ca="1">G135^2</f>
        <v>2693.2640111111118</v>
      </c>
      <c r="I135" s="4">
        <f ca="1">ABS((C135-F135)/C135)</f>
        <v>8.9786620530565173</v>
      </c>
      <c r="J135" s="1">
        <f ca="1">ABS((F135-C135)/C134)^2</f>
        <v>3.8121411674724914</v>
      </c>
      <c r="K135" s="1">
        <f>ABS((C135-C134)/C134)^2</f>
        <v>0.61237396255663845</v>
      </c>
      <c r="L135" s="1">
        <f ca="1">F135-C135</f>
        <v>51.896666666666675</v>
      </c>
      <c r="M135" s="1">
        <f ca="1">ABS(L135-L134)^2</f>
        <v>1221.2695111111125</v>
      </c>
    </row>
    <row r="136" spans="1:13">
      <c r="A136" s="6">
        <v>39083</v>
      </c>
      <c r="B136" s="47">
        <v>133</v>
      </c>
      <c r="C136" s="28">
        <v>2.92</v>
      </c>
      <c r="D136" s="29">
        <f>IF(B136&gt;$D$2,(SUM(C133:C135)/$D$2),"xxxxx")</f>
        <v>25.653333333333336</v>
      </c>
      <c r="E136" s="29">
        <f ca="1">IF(B136&gt;=2*$D$2,SUM(OFFSET(D136,0,0,-$D$2,1))/$D$2,"xxxxx")</f>
        <v>32.57</v>
      </c>
      <c r="F136" s="44">
        <f ca="1">IF(E136="xxxxx","xxxxx",IF(E135="xxxxx","",2*D135-E135+(2/($D$2-1))*(D135-E135)))</f>
        <v>42.011111111111127</v>
      </c>
      <c r="G136" s="1">
        <f ca="1">ABS(C136-F136)</f>
        <v>39.091111111111125</v>
      </c>
      <c r="H136" s="1">
        <f ca="1">G136^2</f>
        <v>1528.1149679012358</v>
      </c>
      <c r="I136" s="4">
        <f ca="1">ABS((C136-F136)/C136)</f>
        <v>13.387366818873673</v>
      </c>
      <c r="J136" s="1">
        <f ca="1">ABS((F136-C136)/C135)^2</f>
        <v>45.740441562638004</v>
      </c>
      <c r="K136" s="1">
        <f>ABS((C136-C135)/C135)^2</f>
        <v>0.24483662791393784</v>
      </c>
      <c r="L136" s="1">
        <f ca="1">F136-C136</f>
        <v>39.091111111111125</v>
      </c>
      <c r="M136" s="1">
        <f ca="1">ABS(L136-L135)^2</f>
        <v>163.9822530864196</v>
      </c>
    </row>
    <row r="137" spans="1:13">
      <c r="A137" s="6">
        <v>39114</v>
      </c>
      <c r="B137" s="47">
        <v>134</v>
      </c>
      <c r="C137" s="28">
        <v>2.34</v>
      </c>
      <c r="D137" s="29">
        <f>IF(B137&gt;$D$2,(SUM(C134:C136)/$D$2),"xxxxx")</f>
        <v>11.76</v>
      </c>
      <c r="E137" s="29">
        <f ca="1">IF(B137&gt;=2*$D$2,SUM(OFFSET(D137,0,0,-$D$2,1))/$D$2,"xxxxx")</f>
        <v>24.353333333333335</v>
      </c>
      <c r="F137" s="44">
        <f ca="1">IF(E137="xxxxx","xxxxx",IF(E136="xxxxx","",2*D136-E136+(2/($D$2-1))*(D136-E136)))</f>
        <v>11.820000000000007</v>
      </c>
      <c r="G137" s="1">
        <f ca="1">ABS(C137-F137)</f>
        <v>9.4800000000000075</v>
      </c>
      <c r="H137" s="1">
        <f ca="1">G137^2</f>
        <v>89.870400000000146</v>
      </c>
      <c r="I137" s="4">
        <f ca="1">ABS((C137-F137)/C137)</f>
        <v>4.0512820512820547</v>
      </c>
      <c r="J137" s="1">
        <f ca="1">ABS((F137-C137)/C136)^2</f>
        <v>10.540251454306642</v>
      </c>
      <c r="K137" s="1">
        <f>ABS((C137-C136)/C136)^2</f>
        <v>3.9453931319196854E-2</v>
      </c>
      <c r="L137" s="1">
        <f ca="1">F137-C137</f>
        <v>9.4800000000000075</v>
      </c>
      <c r="M137" s="1">
        <f ca="1">ABS(L137-L136)^2</f>
        <v>876.81790123456835</v>
      </c>
    </row>
    <row r="138" spans="1:13">
      <c r="A138" s="6">
        <v>39142</v>
      </c>
      <c r="B138" s="47">
        <v>135</v>
      </c>
      <c r="C138" s="28">
        <v>3.87</v>
      </c>
      <c r="D138" s="29">
        <f>IF(B138&gt;$D$2,(SUM(C135:C137)/$D$2),"xxxxx")</f>
        <v>3.6799999999999997</v>
      </c>
      <c r="E138" s="29">
        <f ca="1">IF(B138&gt;=2*$D$2,SUM(OFFSET(D138,0,0,-$D$2,1))/$D$2,"xxxxx")</f>
        <v>13.697777777777778</v>
      </c>
      <c r="F138" s="44">
        <f ca="1">IF(E138="xxxxx","xxxxx",IF(E137="xxxxx","",2*D137-E137+(2/($D$2-1))*(D137-E137)))</f>
        <v>-13.426666666666671</v>
      </c>
      <c r="G138" s="1">
        <f ca="1">ABS(C138-F138)</f>
        <v>17.29666666666667</v>
      </c>
      <c r="H138" s="1">
        <f ca="1">G138^2</f>
        <v>299.1746777777779</v>
      </c>
      <c r="I138" s="4">
        <f ca="1">ABS((C138-F138)/C138)</f>
        <v>4.4694229112833774</v>
      </c>
      <c r="J138" s="1">
        <f ca="1">ABS((F138-C138)/C137)^2</f>
        <v>54.637789060153771</v>
      </c>
      <c r="K138" s="1">
        <f>ABS((C138-C137)/C137)^2</f>
        <v>0.42751479289940841</v>
      </c>
      <c r="L138" s="1">
        <f ca="1">F138-C138</f>
        <v>-17.29666666666667</v>
      </c>
      <c r="M138" s="1">
        <f ca="1">ABS(L138-L137)^2</f>
        <v>716.98987777777836</v>
      </c>
    </row>
    <row r="139" spans="1:13">
      <c r="A139" s="6">
        <v>39173</v>
      </c>
      <c r="B139" s="47">
        <v>136</v>
      </c>
      <c r="C139" s="28">
        <v>10.7</v>
      </c>
      <c r="D139" s="29">
        <f>IF(B139&gt;$D$2,(SUM(C136:C138)/$D$2),"xxxxx")</f>
        <v>3.043333333333333</v>
      </c>
      <c r="E139" s="29">
        <f ca="1">IF(B139&gt;=2*$D$2,SUM(OFFSET(D139,0,0,-$D$2,1))/$D$2,"xxxxx")</f>
        <v>6.1611111111111114</v>
      </c>
      <c r="F139" s="44">
        <f ca="1">IF(E139="xxxxx","xxxxx",IF(E138="xxxxx","",2*D138-E138+(2/($D$2-1))*(D138-E138)))</f>
        <v>-16.355555555555558</v>
      </c>
      <c r="G139" s="1">
        <f ca="1">ABS(C139-F139)</f>
        <v>27.055555555555557</v>
      </c>
      <c r="H139" s="1">
        <f ca="1">G139^2</f>
        <v>732.00308641975312</v>
      </c>
      <c r="I139" s="4">
        <f ca="1">ABS((C139-F139)/C139)</f>
        <v>2.528556593977155</v>
      </c>
      <c r="J139" s="1">
        <f ca="1">ABS((F139-C139)/C138)^2</f>
        <v>48.875473991263426</v>
      </c>
      <c r="K139" s="1">
        <f>ABS((C139-C138)/C138)^2</f>
        <v>3.1147233406112069</v>
      </c>
      <c r="L139" s="1">
        <f ca="1">F139-C139</f>
        <v>-27.055555555555557</v>
      </c>
      <c r="M139" s="1">
        <f ca="1">ABS(L139-L138)^2</f>
        <v>95.235912345678969</v>
      </c>
    </row>
    <row r="140" spans="1:13">
      <c r="A140" s="6">
        <v>39203</v>
      </c>
      <c r="B140" s="47">
        <v>137</v>
      </c>
      <c r="C140" s="28">
        <v>16.489999999999998</v>
      </c>
      <c r="D140" s="29">
        <f>IF(B140&gt;$D$2,(SUM(C137:C139)/$D$2),"xxxxx")</f>
        <v>5.6366666666666667</v>
      </c>
      <c r="E140" s="29">
        <f ca="1">IF(B140&gt;=2*$D$2,SUM(OFFSET(D140,0,0,-$D$2,1))/$D$2,"xxxxx")</f>
        <v>4.12</v>
      </c>
      <c r="F140" s="44">
        <f ca="1">IF(E140="xxxxx","xxxxx",IF(E139="xxxxx","",2*D139-E139+(2/($D$2-1))*(D139-E139)))</f>
        <v>-3.1922222222222238</v>
      </c>
      <c r="G140" s="1">
        <f ca="1">ABS(C140-F140)</f>
        <v>19.682222222222222</v>
      </c>
      <c r="H140" s="1">
        <f ca="1">G140^2</f>
        <v>387.38987160493826</v>
      </c>
      <c r="I140" s="4">
        <f ca="1">ABS((C140-F140)/C140)</f>
        <v>1.193585337915235</v>
      </c>
      <c r="J140" s="1">
        <f ca="1">ABS((F140-C140)/C139)^2</f>
        <v>3.3836131680054011</v>
      </c>
      <c r="K140" s="1">
        <f>ABS((C140-C139)/C139)^2</f>
        <v>0.29281247270503968</v>
      </c>
      <c r="L140" s="1">
        <f ca="1">F140-C140</f>
        <v>-19.682222222222222</v>
      </c>
      <c r="M140" s="1">
        <f ca="1">ABS(L140-L139)^2</f>
        <v>54.366044444444469</v>
      </c>
    </row>
    <row r="141" spans="1:13">
      <c r="A141" s="6">
        <v>39234</v>
      </c>
      <c r="B141" s="47">
        <v>138</v>
      </c>
      <c r="C141" s="28">
        <v>18.850000000000001</v>
      </c>
      <c r="D141" s="29">
        <f>IF(B141&gt;$D$2,(SUM(C138:C140)/$D$2),"xxxxx")</f>
        <v>10.353333333333333</v>
      </c>
      <c r="E141" s="29">
        <f ca="1">IF(B141&gt;=2*$D$2,SUM(OFFSET(D141,0,0,-$D$2,1))/$D$2,"xxxxx")</f>
        <v>6.3444444444444441</v>
      </c>
      <c r="F141" s="44">
        <f ca="1">IF(E141="xxxxx","xxxxx",IF(E140="xxxxx","",2*D140-E140+(2/($D$2-1))*(D140-E140)))</f>
        <v>8.67</v>
      </c>
      <c r="G141" s="1">
        <f ca="1">ABS(C141-F141)</f>
        <v>10.180000000000001</v>
      </c>
      <c r="H141" s="1">
        <f ca="1">G141^2</f>
        <v>103.63240000000003</v>
      </c>
      <c r="I141" s="4">
        <f ca="1">ABS((C141-F141)/C141)</f>
        <v>0.54005305039787799</v>
      </c>
      <c r="J141" s="1">
        <f ca="1">ABS((F141-C141)/C140)^2</f>
        <v>0.38111342265614073</v>
      </c>
      <c r="K141" s="1">
        <f>ABS((C141-C140)/C140)^2</f>
        <v>2.0482487318885269E-2</v>
      </c>
      <c r="L141" s="1">
        <f ca="1">F141-C141</f>
        <v>-10.180000000000001</v>
      </c>
      <c r="M141" s="1">
        <f ca="1">ABS(L141-L140)^2</f>
        <v>90.292227160493795</v>
      </c>
    </row>
    <row r="142" spans="1:13">
      <c r="A142" s="6">
        <v>39264</v>
      </c>
      <c r="B142" s="47">
        <v>139</v>
      </c>
      <c r="C142" s="28">
        <v>17.97</v>
      </c>
      <c r="D142" s="29">
        <f>IF(B142&gt;$D$2,(SUM(C139:C141)/$D$2),"xxxxx")</f>
        <v>15.346666666666666</v>
      </c>
      <c r="E142" s="29">
        <f ca="1">IF(B142&gt;=2*$D$2,SUM(OFFSET(D142,0,0,-$D$2,1))/$D$2,"xxxxx")</f>
        <v>10.445555555555556</v>
      </c>
      <c r="F142" s="44">
        <f ca="1">IF(E142="xxxxx","xxxxx",IF(E141="xxxxx","",2*D141-E141+(2/($D$2-1))*(D141-E141)))</f>
        <v>18.371111111111112</v>
      </c>
      <c r="G142" s="1">
        <f ca="1">ABS(C142-F142)</f>
        <v>0.40111111111111342</v>
      </c>
      <c r="H142" s="1">
        <f ca="1">G142^2</f>
        <v>0.16089012345679196</v>
      </c>
      <c r="I142" s="4">
        <f ca="1">ABS((C142-F142)/C142)</f>
        <v>2.2321152538181049E-2</v>
      </c>
      <c r="J142" s="1">
        <f ca="1">ABS((F142-C142)/C141)^2</f>
        <v>4.5280026864831789E-4</v>
      </c>
      <c r="K142" s="1">
        <f>ABS((C142-C141)/C141)^2</f>
        <v>2.1794285473056289E-3</v>
      </c>
      <c r="L142" s="1">
        <f ca="1">F142-C142</f>
        <v>0.40111111111111342</v>
      </c>
      <c r="M142" s="1">
        <f ca="1">ABS(L142-L141)^2</f>
        <v>111.95991234567909</v>
      </c>
    </row>
    <row r="143" spans="1:13">
      <c r="A143" s="6">
        <v>39295</v>
      </c>
      <c r="B143" s="47">
        <v>140</v>
      </c>
      <c r="C143" s="28">
        <v>14.82</v>
      </c>
      <c r="D143" s="29">
        <f>IF(B143&gt;$D$2,(SUM(C140:C142)/$D$2),"xxxxx")</f>
        <v>17.77</v>
      </c>
      <c r="E143" s="29">
        <f ca="1">IF(B143&gt;=2*$D$2,SUM(OFFSET(D143,0,0,-$D$2,1))/$D$2,"xxxxx")</f>
        <v>14.49</v>
      </c>
      <c r="F143" s="44">
        <f ca="1">IF(E143="xxxxx","xxxxx",IF(E142="xxxxx","",2*D142-E142+(2/($D$2-1))*(D142-E142)))</f>
        <v>25.148888888888887</v>
      </c>
      <c r="G143" s="1">
        <f ca="1">ABS(C143-F143)</f>
        <v>10.328888888888887</v>
      </c>
      <c r="H143" s="1">
        <f ca="1">G143^2</f>
        <v>106.68594567901231</v>
      </c>
      <c r="I143" s="4">
        <f ca="1">ABS((C143-F143)/C143)</f>
        <v>0.69695606537711785</v>
      </c>
      <c r="J143" s="1">
        <f ca="1">ABS((F143-C143)/C142)^2</f>
        <v>0.33037795224468997</v>
      </c>
      <c r="K143" s="1">
        <f>ABS((C143-C142)/C142)^2</f>
        <v>3.0727339109980163E-2</v>
      </c>
      <c r="L143" s="1">
        <f ca="1">F143-C143</f>
        <v>10.328888888888887</v>
      </c>
      <c r="M143" s="1">
        <f ca="1">ABS(L143-L142)^2</f>
        <v>98.560771604938182</v>
      </c>
    </row>
    <row r="144" spans="1:13">
      <c r="A144" s="6">
        <v>39326</v>
      </c>
      <c r="B144" s="47">
        <v>141</v>
      </c>
      <c r="C144" s="28">
        <v>19.03</v>
      </c>
      <c r="D144" s="29">
        <f>IF(B144&gt;$D$2,(SUM(C141:C143)/$D$2),"xxxxx")</f>
        <v>17.213333333333335</v>
      </c>
      <c r="E144" s="29">
        <f ca="1">IF(B144&gt;=2*$D$2,SUM(OFFSET(D144,0,0,-$D$2,1))/$D$2,"xxxxx")</f>
        <v>16.776666666666667</v>
      </c>
      <c r="F144" s="44">
        <f ca="1">IF(E144="xxxxx","xxxxx",IF(E143="xxxxx","",2*D143-E143+(2/($D$2-1))*(D143-E143)))</f>
        <v>24.33</v>
      </c>
      <c r="G144" s="1">
        <f ca="1">ABS(C144-F144)</f>
        <v>5.2999999999999972</v>
      </c>
      <c r="H144" s="1">
        <f ca="1">G144^2</f>
        <v>28.089999999999971</v>
      </c>
      <c r="I144" s="4">
        <f ca="1">ABS((C144-F144)/C144)</f>
        <v>0.27850761954808179</v>
      </c>
      <c r="J144" s="1">
        <f ca="1">ABS((F144-C144)/C143)^2</f>
        <v>0.12789551996882051</v>
      </c>
      <c r="K144" s="1">
        <f>ABS((C144-C143)/C143)^2</f>
        <v>8.0698931487339795E-2</v>
      </c>
      <c r="L144" s="1">
        <f ca="1">F144-C144</f>
        <v>5.2999999999999972</v>
      </c>
      <c r="M144" s="1">
        <f ca="1">ABS(L144-L143)^2</f>
        <v>25.289723456790131</v>
      </c>
    </row>
    <row r="145" spans="1:13">
      <c r="A145" s="6">
        <v>39356</v>
      </c>
      <c r="B145" s="47">
        <v>142</v>
      </c>
      <c r="C145" s="28">
        <v>20.99</v>
      </c>
      <c r="D145" s="29">
        <f>IF(B145&gt;$D$2,(SUM(C142:C144)/$D$2),"xxxxx")</f>
        <v>17.273333333333333</v>
      </c>
      <c r="E145" s="29">
        <f ca="1">IF(B145&gt;=2*$D$2,SUM(OFFSET(D145,0,0,-$D$2,1))/$D$2,"xxxxx")</f>
        <v>17.41888888888889</v>
      </c>
      <c r="F145" s="44">
        <f ca="1">IF(E145="xxxxx","xxxxx",IF(E144="xxxxx","",2*D144-E144+(2/($D$2-1))*(D144-E144)))</f>
        <v>18.08666666666667</v>
      </c>
      <c r="G145" s="1">
        <f ca="1">ABS(C145-F145)</f>
        <v>2.9033333333333289</v>
      </c>
      <c r="H145" s="1">
        <f ca="1">G145^2</f>
        <v>8.4293444444444194</v>
      </c>
      <c r="I145" s="4">
        <f ca="1">ABS((C145-F145)/C145)</f>
        <v>0.13831983484198804</v>
      </c>
      <c r="J145" s="1">
        <f ca="1">ABS((F145-C145)/C144)^2</f>
        <v>2.3276422089977735E-2</v>
      </c>
      <c r="K145" s="1">
        <f>ABS((C145-C144)/C144)^2</f>
        <v>1.0608025771184609E-2</v>
      </c>
      <c r="L145" s="1">
        <f ca="1">F145-C145</f>
        <v>-2.9033333333333289</v>
      </c>
      <c r="M145" s="1">
        <f ca="1">ABS(L145-L144)^2</f>
        <v>67.294677777777665</v>
      </c>
    </row>
    <row r="146" spans="1:13">
      <c r="A146" s="6">
        <v>39387</v>
      </c>
      <c r="B146" s="47">
        <v>143</v>
      </c>
      <c r="C146" s="28">
        <v>14.92</v>
      </c>
      <c r="D146" s="29">
        <f>IF(B146&gt;$D$2,(SUM(C143:C145)/$D$2),"xxxxx")</f>
        <v>18.28</v>
      </c>
      <c r="E146" s="29">
        <f ca="1">IF(B146&gt;=2*$D$2,SUM(OFFSET(D146,0,0,-$D$2,1))/$D$2,"xxxxx")</f>
        <v>17.588888888888889</v>
      </c>
      <c r="F146" s="44">
        <f ca="1">IF(E146="xxxxx","xxxxx",IF(E145="xxxxx","",2*D145-E145+(2/($D$2-1))*(D145-E145)))</f>
        <v>16.982222222222219</v>
      </c>
      <c r="G146" s="1">
        <f ca="1">ABS(C146-F146)</f>
        <v>2.0622222222222195</v>
      </c>
      <c r="H146" s="1">
        <f ca="1">G146^2</f>
        <v>4.2527604938271493</v>
      </c>
      <c r="I146" s="4">
        <f ca="1">ABS((C146-F146)/C146)</f>
        <v>0.13821864760202543</v>
      </c>
      <c r="J146" s="1">
        <f ca="1">ABS((F146-C146)/C145)^2</f>
        <v>9.6526386321741479E-3</v>
      </c>
      <c r="K146" s="1">
        <f>ABS((C146-C145)/C145)^2</f>
        <v>8.3628152973772518E-2</v>
      </c>
      <c r="L146" s="1">
        <f ca="1">F146-C146</f>
        <v>2.0622222222222195</v>
      </c>
      <c r="M146" s="1">
        <f ca="1">ABS(L146-L145)^2</f>
        <v>24.65674197530857</v>
      </c>
    </row>
    <row r="147" spans="1:13">
      <c r="A147" s="6">
        <v>39417</v>
      </c>
      <c r="B147" s="47">
        <v>144</v>
      </c>
      <c r="C147" s="28">
        <v>10.16</v>
      </c>
      <c r="D147" s="29">
        <f>IF(B147&gt;$D$2,(SUM(C144:C146)/$D$2),"xxxxx")</f>
        <v>18.313333333333333</v>
      </c>
      <c r="E147" s="29">
        <f ca="1">IF(B147&gt;=2*$D$2,SUM(OFFSET(D147,0,0,-$D$2,1))/$D$2,"xxxxx")</f>
        <v>17.955555555555556</v>
      </c>
      <c r="F147" s="44">
        <f ca="1">IF(E147="xxxxx","xxxxx",IF(E146="xxxxx","",2*D146-E146+(2/($D$2-1))*(D146-E146)))</f>
        <v>19.662222222222226</v>
      </c>
      <c r="G147" s="1">
        <f ca="1">ABS(C147-F147)</f>
        <v>9.5022222222222261</v>
      </c>
      <c r="H147" s="1">
        <f ca="1">G147^2</f>
        <v>90.292227160493894</v>
      </c>
      <c r="I147" s="4">
        <f ca="1">ABS((C147-F147)/C147)</f>
        <v>0.9352580927384081</v>
      </c>
      <c r="J147" s="1">
        <f ca="1">ABS((F147-C147)/C146)^2</f>
        <v>0.40561379708981365</v>
      </c>
      <c r="K147" s="1">
        <f>ABS((C147-C146)/C146)^2</f>
        <v>0.101783237139633</v>
      </c>
      <c r="L147" s="1">
        <f ca="1">F147-C147</f>
        <v>9.5022222222222261</v>
      </c>
      <c r="M147" s="1">
        <f ca="1">ABS(L147-L146)^2</f>
        <v>55.3536000000001</v>
      </c>
    </row>
    <row r="148" spans="1:13">
      <c r="A148" s="6">
        <v>39448</v>
      </c>
      <c r="B148" s="47">
        <v>145</v>
      </c>
      <c r="C148" s="28">
        <v>4.74</v>
      </c>
      <c r="D148" s="29">
        <f>IF(B148&gt;$D$2,(SUM(C145:C147)/$D$2),"xxxxx")</f>
        <v>15.356666666666664</v>
      </c>
      <c r="E148" s="29">
        <f ca="1">IF(B148&gt;=2*$D$2,SUM(OFFSET(D148,0,0,-$D$2,1))/$D$2,"xxxxx")</f>
        <v>17.316666666666666</v>
      </c>
      <c r="F148" s="44">
        <f ca="1">IF(E148="xxxxx","xxxxx",IF(E147="xxxxx","",2*D147-E147+(2/($D$2-1))*(D147-E147)))</f>
        <v>19.028888888888886</v>
      </c>
      <c r="G148" s="1">
        <f ca="1">ABS(C148-F148)</f>
        <v>14.288888888888886</v>
      </c>
      <c r="H148" s="1">
        <f ca="1">G148^2</f>
        <v>204.17234567901227</v>
      </c>
      <c r="I148" s="4">
        <f ca="1">ABS((C148-F148)/C148)</f>
        <v>3.014533520862634</v>
      </c>
      <c r="J148" s="1">
        <f ca="1">ABS((F148-C148)/C147)^2</f>
        <v>1.9779235546125407</v>
      </c>
      <c r="K148" s="1">
        <f>ABS((C148-C147)/C147)^2</f>
        <v>0.28458444416888828</v>
      </c>
      <c r="L148" s="1">
        <f ca="1">F148-C148</f>
        <v>14.288888888888886</v>
      </c>
      <c r="M148" s="1">
        <f ca="1">ABS(L148-L147)^2</f>
        <v>22.912177777777714</v>
      </c>
    </row>
    <row r="149" spans="1:13">
      <c r="A149" s="6">
        <v>39479</v>
      </c>
      <c r="B149" s="47">
        <v>146</v>
      </c>
      <c r="C149" s="28">
        <v>5.15</v>
      </c>
      <c r="D149" s="29">
        <f>IF(B149&gt;$D$2,(SUM(C146:C148)/$D$2),"xxxxx")</f>
        <v>9.94</v>
      </c>
      <c r="E149" s="29">
        <f ca="1">IF(B149&gt;=2*$D$2,SUM(OFFSET(D149,0,0,-$D$2,1))/$D$2,"xxxxx")</f>
        <v>14.536666666666664</v>
      </c>
      <c r="F149" s="44">
        <f ca="1">IF(E149="xxxxx","xxxxx",IF(E148="xxxxx","",2*D148-E148+(2/($D$2-1))*(D148-E148)))</f>
        <v>11.436666666666659</v>
      </c>
      <c r="G149" s="1">
        <f ca="1">ABS(C149-F149)</f>
        <v>6.2866666666666582</v>
      </c>
      <c r="H149" s="1">
        <f ca="1">G149^2</f>
        <v>39.522177777777671</v>
      </c>
      <c r="I149" s="4">
        <f ca="1">ABS((C149-F149)/C149)</f>
        <v>1.2207119741100307</v>
      </c>
      <c r="J149" s="1">
        <f ca="1">ABS((F149-C149)/C148)^2</f>
        <v>1.7590743015621457</v>
      </c>
      <c r="K149" s="1">
        <f>ABS((C149-C148)/C148)^2</f>
        <v>7.4818850255479047E-3</v>
      </c>
      <c r="L149" s="1">
        <f ca="1">F149-C149</f>
        <v>6.2866666666666582</v>
      </c>
      <c r="M149" s="1">
        <f ca="1">ABS(L149-L148)^2</f>
        <v>64.035560493827248</v>
      </c>
    </row>
    <row r="150" spans="1:13">
      <c r="A150" s="6">
        <v>39508</v>
      </c>
      <c r="B150" s="47">
        <v>147</v>
      </c>
      <c r="C150" s="28">
        <v>7.84</v>
      </c>
      <c r="D150" s="29">
        <f>IF(B150&gt;$D$2,(SUM(C147:C149)/$D$2),"xxxxx")</f>
        <v>6.6833333333333336</v>
      </c>
      <c r="E150" s="29">
        <f ca="1">IF(B150&gt;=2*$D$2,SUM(OFFSET(D150,0,0,-$D$2,1))/$D$2,"xxxxx")</f>
        <v>10.659999999999998</v>
      </c>
      <c r="F150" s="44">
        <f ca="1">IF(E150="xxxxx","xxxxx",IF(E149="xxxxx","",2*D149-E149+(2/($D$2-1))*(D149-E149)))</f>
        <v>0.74666666666667147</v>
      </c>
      <c r="G150" s="1">
        <f ca="1">ABS(C150-F150)</f>
        <v>7.0933333333333284</v>
      </c>
      <c r="H150" s="1">
        <f ca="1">G150^2</f>
        <v>50.315377777777705</v>
      </c>
      <c r="I150" s="4">
        <f ca="1">ABS((C150-F150)/C150)</f>
        <v>0.9047619047619041</v>
      </c>
      <c r="J150" s="1">
        <f ca="1">ABS((F150-C150)/C149)^2</f>
        <v>1.8970827703941069</v>
      </c>
      <c r="K150" s="1">
        <f>ABS((C150-C149)/C149)^2</f>
        <v>0.27282873032331029</v>
      </c>
      <c r="L150" s="1">
        <f ca="1">F150-C150</f>
        <v>-7.0933333333333284</v>
      </c>
      <c r="M150" s="1">
        <f ca="1">ABS(L150-L149)^2</f>
        <v>179.02439999999964</v>
      </c>
    </row>
    <row r="151" spans="1:13">
      <c r="A151" s="6">
        <v>39539</v>
      </c>
      <c r="B151" s="47">
        <v>148</v>
      </c>
      <c r="C151" s="28">
        <v>5.24</v>
      </c>
      <c r="D151" s="29">
        <f>IF(B151&gt;$D$2,(SUM(C148:C150)/$D$2),"xxxxx")</f>
        <v>5.91</v>
      </c>
      <c r="E151" s="29">
        <f ca="1">IF(B151&gt;=2*$D$2,SUM(OFFSET(D151,0,0,-$D$2,1))/$D$2,"xxxxx")</f>
        <v>7.511111111111112</v>
      </c>
      <c r="F151" s="44">
        <f ca="1">IF(E151="xxxxx","xxxxx",IF(E150="xxxxx","",2*D150-E150+(2/($D$2-1))*(D150-E150)))</f>
        <v>-1.269999999999996</v>
      </c>
      <c r="G151" s="1">
        <f ca="1">ABS(C151-F151)</f>
        <v>6.5099999999999962</v>
      </c>
      <c r="H151" s="1">
        <f ca="1">G151^2</f>
        <v>42.380099999999949</v>
      </c>
      <c r="I151" s="4">
        <f ca="1">ABS((C151-F151)/C151)</f>
        <v>1.2423664122137397</v>
      </c>
      <c r="J151" s="1">
        <f ca="1">ABS((F151-C151)/C150)^2</f>
        <v>0.68949298469387665</v>
      </c>
      <c r="K151" s="1">
        <f>ABS((C151-C150)/C150)^2</f>
        <v>0.10998021657642648</v>
      </c>
      <c r="L151" s="1">
        <f ca="1">F151-C151</f>
        <v>-6.5099999999999962</v>
      </c>
      <c r="M151" s="1">
        <f ca="1">ABS(L151-L150)^2</f>
        <v>0.3402777777777764</v>
      </c>
    </row>
    <row r="152" spans="1:13">
      <c r="A152" s="6">
        <v>39569</v>
      </c>
      <c r="B152" s="47">
        <v>149</v>
      </c>
      <c r="C152" s="28">
        <v>4.7699999999999996</v>
      </c>
      <c r="D152" s="29">
        <f>IF(B152&gt;$D$2,(SUM(C149:C151)/$D$2),"xxxxx")</f>
        <v>6.0766666666666671</v>
      </c>
      <c r="E152" s="29">
        <f ca="1">IF(B152&gt;=2*$D$2,SUM(OFFSET(D152,0,0,-$D$2,1))/$D$2,"xxxxx")</f>
        <v>6.2233333333333336</v>
      </c>
      <c r="F152" s="44">
        <f ca="1">IF(E152="xxxxx","xxxxx",IF(E151="xxxxx","",2*D151-E151+(2/($D$2-1))*(D151-E151)))</f>
        <v>2.7077777777777765</v>
      </c>
      <c r="G152" s="1">
        <f ca="1">ABS(C152-F152)</f>
        <v>2.0622222222222231</v>
      </c>
      <c r="H152" s="1">
        <f ca="1">G152^2</f>
        <v>4.2527604938271644</v>
      </c>
      <c r="I152" s="4">
        <f ca="1">ABS((C152-F152)/C152)</f>
        <v>0.43233170277195454</v>
      </c>
      <c r="J152" s="1">
        <f ca="1">ABS((F152-C152)/C151)^2</f>
        <v>0.15488464009334987</v>
      </c>
      <c r="K152" s="1">
        <f>ABS((C152-C151)/C151)^2</f>
        <v>8.0451314025989373E-3</v>
      </c>
      <c r="L152" s="1">
        <f ca="1">F152-C152</f>
        <v>-2.0622222222222231</v>
      </c>
      <c r="M152" s="1">
        <f ca="1">ABS(L152-L151)^2</f>
        <v>19.782727160493785</v>
      </c>
    </row>
    <row r="153" spans="1:13">
      <c r="A153" s="6">
        <v>39600</v>
      </c>
      <c r="B153" s="47">
        <v>150</v>
      </c>
      <c r="C153" s="28">
        <v>5.97</v>
      </c>
      <c r="D153" s="29">
        <f>IF(B153&gt;$D$2,(SUM(C150:C152)/$D$2),"xxxxx")</f>
        <v>5.95</v>
      </c>
      <c r="E153" s="29">
        <f ca="1">IF(B153&gt;=2*$D$2,SUM(OFFSET(D153,0,0,-$D$2,1))/$D$2,"xxxxx")</f>
        <v>5.9788888888888891</v>
      </c>
      <c r="F153" s="44">
        <f ca="1">IF(E153="xxxxx","xxxxx",IF(E152="xxxxx","",2*D152-E152+(2/($D$2-1))*(D152-E152)))</f>
        <v>5.7833333333333341</v>
      </c>
      <c r="G153" s="1">
        <f ca="1">ABS(C153-F153)</f>
        <v>0.18666666666666565</v>
      </c>
      <c r="H153" s="1">
        <f ca="1">G153^2</f>
        <v>3.4844444444444067E-2</v>
      </c>
      <c r="I153" s="4">
        <f ca="1">ABS((C153-F153)/C153)</f>
        <v>3.1267448352875322E-2</v>
      </c>
      <c r="J153" s="1">
        <f ca="1">ABS((F153-C153)/C152)^2</f>
        <v>1.5314287165347747E-3</v>
      </c>
      <c r="K153" s="1">
        <f>ABS((C153-C152)/C152)^2</f>
        <v>6.3288635734345983E-2</v>
      </c>
      <c r="L153" s="1">
        <f ca="1">F153-C153</f>
        <v>-0.18666666666666565</v>
      </c>
      <c r="M153" s="1">
        <f ca="1">ABS(L153-L152)^2</f>
        <v>3.5177086419753154</v>
      </c>
    </row>
    <row r="154" spans="1:13">
      <c r="A154" s="6">
        <v>39630</v>
      </c>
      <c r="B154" s="47">
        <v>151</v>
      </c>
      <c r="C154" s="28">
        <v>9.61</v>
      </c>
      <c r="D154" s="29">
        <f>IF(B154&gt;$D$2,(SUM(C151:C153)/$D$2),"xxxxx")</f>
        <v>5.3266666666666671</v>
      </c>
      <c r="E154" s="29">
        <f ca="1">IF(B154&gt;=2*$D$2,SUM(OFFSET(D154,0,0,-$D$2,1))/$D$2,"xxxxx")</f>
        <v>5.7844444444444454</v>
      </c>
      <c r="F154" s="44">
        <f ca="1">IF(E154="xxxxx","xxxxx",IF(E153="xxxxx","",2*D153-E153+(2/($D$2-1))*(D153-E153)))</f>
        <v>5.8922222222222222</v>
      </c>
      <c r="G154" s="1">
        <f ca="1">ABS(C154-F154)</f>
        <v>3.7177777777777772</v>
      </c>
      <c r="H154" s="1">
        <f ca="1">G154^2</f>
        <v>13.821871604938266</v>
      </c>
      <c r="I154" s="4">
        <f ca="1">ABS((C154-F154)/C154)</f>
        <v>0.38686553358769799</v>
      </c>
      <c r="J154" s="1">
        <f ca="1">ABS((F154-C154)/C153)^2</f>
        <v>0.38780927543744032</v>
      </c>
      <c r="K154" s="1">
        <f>ABS((C154-C153)/C153)^2</f>
        <v>0.37175267740152468</v>
      </c>
      <c r="L154" s="1">
        <f ca="1">F154-C154</f>
        <v>-3.7177777777777772</v>
      </c>
      <c r="M154" s="1">
        <f ca="1">ABS(L154-L153)^2</f>
        <v>12.468745679012349</v>
      </c>
    </row>
    <row r="155" spans="1:13">
      <c r="A155" s="6">
        <v>39661</v>
      </c>
      <c r="B155" s="47">
        <v>152</v>
      </c>
      <c r="C155" s="28">
        <v>20.100000000000001</v>
      </c>
      <c r="D155" s="29">
        <f>IF(B155&gt;$D$2,(SUM(C152:C154)/$D$2),"xxxxx")</f>
        <v>6.7833333333333323</v>
      </c>
      <c r="E155" s="29">
        <f ca="1">IF(B155&gt;=2*$D$2,SUM(OFFSET(D155,0,0,-$D$2,1))/$D$2,"xxxxx")</f>
        <v>6.02</v>
      </c>
      <c r="F155" s="44">
        <f ca="1">IF(E155="xxxxx","xxxxx",IF(E154="xxxxx","",2*D154-E154+(2/($D$2-1))*(D154-E154)))</f>
        <v>4.4111111111111105</v>
      </c>
      <c r="G155" s="1">
        <f ca="1">ABS(C155-F155)</f>
        <v>15.68888888888889</v>
      </c>
      <c r="H155" s="1">
        <f ca="1">G155^2</f>
        <v>246.14123456790128</v>
      </c>
      <c r="I155" s="4">
        <f ca="1">ABS((C155-F155)/C155)</f>
        <v>0.78054173576561636</v>
      </c>
      <c r="J155" s="1">
        <f ca="1">ABS((F155-C155)/C154)^2</f>
        <v>2.6652478348397204</v>
      </c>
      <c r="K155" s="1">
        <f>ABS((C155-C154)/C154)^2</f>
        <v>1.1915278591390996</v>
      </c>
      <c r="L155" s="1">
        <f ca="1">F155-C155</f>
        <v>-15.68888888888889</v>
      </c>
      <c r="M155" s="1">
        <f ca="1">ABS(L155-L154)^2</f>
        <v>143.30750123456795</v>
      </c>
    </row>
    <row r="156" spans="1:13">
      <c r="A156" s="6">
        <v>39692</v>
      </c>
      <c r="B156" s="47">
        <v>153</v>
      </c>
      <c r="C156" s="28">
        <v>38.950000000000003</v>
      </c>
      <c r="D156" s="29">
        <f>IF(B156&gt;$D$2,(SUM(C153:C155)/$D$2),"xxxxx")</f>
        <v>11.893333333333333</v>
      </c>
      <c r="E156" s="29">
        <f ca="1">IF(B156&gt;=2*$D$2,SUM(OFFSET(D156,0,0,-$D$2,1))/$D$2,"xxxxx")</f>
        <v>8.0011111111111095</v>
      </c>
      <c r="F156" s="44">
        <f ca="1">IF(E156="xxxxx","xxxxx",IF(E155="xxxxx","",2*D155-E155+(2/($D$2-1))*(D155-E155)))</f>
        <v>8.3099999999999987</v>
      </c>
      <c r="G156" s="1">
        <f ca="1">ABS(C156-F156)</f>
        <v>30.640000000000004</v>
      </c>
      <c r="H156" s="1">
        <f ca="1">G156^2</f>
        <v>938.80960000000027</v>
      </c>
      <c r="I156" s="4">
        <f ca="1">ABS((C156-F156)/C156)</f>
        <v>0.78664955070603337</v>
      </c>
      <c r="J156" s="1">
        <f ca="1">ABS((F156-C156)/C155)^2</f>
        <v>2.3237286205786991</v>
      </c>
      <c r="K156" s="1">
        <f>ABS((C156-C155)/C155)^2</f>
        <v>0.87948936907502295</v>
      </c>
      <c r="L156" s="1">
        <f ca="1">F156-C156</f>
        <v>-30.640000000000004</v>
      </c>
      <c r="M156" s="1">
        <f ca="1">ABS(L156-L155)^2</f>
        <v>223.53572345679021</v>
      </c>
    </row>
    <row r="157" spans="1:13">
      <c r="A157" s="6">
        <v>39722</v>
      </c>
      <c r="B157" s="47">
        <v>154</v>
      </c>
      <c r="C157" s="28">
        <v>51.78</v>
      </c>
      <c r="D157" s="29">
        <f>IF(B157&gt;$D$2,(SUM(C154:C156)/$D$2),"xxxxx")</f>
        <v>22.886666666666667</v>
      </c>
      <c r="E157" s="29">
        <f ca="1">IF(B157&gt;=2*$D$2,SUM(OFFSET(D157,0,0,-$D$2,1))/$D$2,"xxxxx")</f>
        <v>13.854444444444445</v>
      </c>
      <c r="F157" s="44">
        <f ca="1">IF(E157="xxxxx","xxxxx",IF(E156="xxxxx","",2*D156-E156+(2/($D$2-1))*(D156-E156)))</f>
        <v>19.677777777777777</v>
      </c>
      <c r="G157" s="1">
        <f ca="1">ABS(C157-F157)</f>
        <v>32.102222222222224</v>
      </c>
      <c r="H157" s="1">
        <f ca="1">G157^2</f>
        <v>1030.5526716049385</v>
      </c>
      <c r="I157" s="4">
        <f ca="1">ABS((C157-F157)/C157)</f>
        <v>0.61997339169992705</v>
      </c>
      <c r="J157" s="1">
        <f ca="1">ABS((F157-C157)/C156)^2</f>
        <v>0.67929007539367869</v>
      </c>
      <c r="K157" s="1">
        <f>ABS((C157-C156)/C156)^2</f>
        <v>0.1085021611921409</v>
      </c>
      <c r="L157" s="1">
        <f ca="1">F157-C157</f>
        <v>-32.102222222222224</v>
      </c>
      <c r="M157" s="1">
        <f ca="1">ABS(L157-L156)^2</f>
        <v>2.1380938271604868</v>
      </c>
    </row>
    <row r="158" spans="1:13">
      <c r="A158" s="6">
        <v>39753</v>
      </c>
      <c r="B158" s="47">
        <v>155</v>
      </c>
      <c r="C158" s="28">
        <v>46.64</v>
      </c>
      <c r="D158" s="29">
        <f>IF(B158&gt;$D$2,(SUM(C155:C157)/$D$2),"xxxxx")</f>
        <v>36.943333333333335</v>
      </c>
      <c r="E158" s="29">
        <f ca="1">IF(B158&gt;=2*$D$2,SUM(OFFSET(D158,0,0,-$D$2,1))/$D$2,"xxxxx")</f>
        <v>23.907777777777778</v>
      </c>
      <c r="F158" s="44">
        <f ca="1">IF(E158="xxxxx","xxxxx",IF(E157="xxxxx","",2*D157-E157+(2/($D$2-1))*(D157-E157)))</f>
        <v>40.951111111111111</v>
      </c>
      <c r="G158" s="1">
        <f ca="1">ABS(C158-F158)</f>
        <v>5.68888888888889</v>
      </c>
      <c r="H158" s="1">
        <f ca="1">G158^2</f>
        <v>32.363456790123472</v>
      </c>
      <c r="I158" s="4">
        <f ca="1">ABS((C158-F158)/C158)</f>
        <v>0.12197446159710312</v>
      </c>
      <c r="J158" s="1">
        <f ca="1">ABS((F158-C158)/C157)^2</f>
        <v>1.2070654267789919E-2</v>
      </c>
      <c r="K158" s="1">
        <f>ABS((C158-C157)/C157)^2</f>
        <v>9.8537637546377201E-3</v>
      </c>
      <c r="L158" s="1">
        <f ca="1">F158-C158</f>
        <v>-5.68888888888889</v>
      </c>
      <c r="M158" s="1">
        <f ca="1">ABS(L158-L157)^2</f>
        <v>697.66417777777781</v>
      </c>
    </row>
    <row r="159" spans="1:13">
      <c r="A159" s="6">
        <v>39783</v>
      </c>
      <c r="B159" s="47">
        <v>156</v>
      </c>
      <c r="C159" s="28">
        <v>16.260000000000002</v>
      </c>
      <c r="D159" s="29">
        <f>IF(B159&gt;$D$2,(SUM(C156:C158)/$D$2),"xxxxx")</f>
        <v>45.79</v>
      </c>
      <c r="E159" s="29">
        <f ca="1">IF(B159&gt;=2*$D$2,SUM(OFFSET(D159,0,0,-$D$2,1))/$D$2,"xxxxx")</f>
        <v>35.206666666666671</v>
      </c>
      <c r="F159" s="44">
        <f ca="1">IF(E159="xxxxx","xxxxx",IF(E158="xxxxx","",2*D158-E158+(2/($D$2-1))*(D158-E158)))</f>
        <v>63.01444444444445</v>
      </c>
      <c r="G159" s="1">
        <f ca="1">ABS(C159-F159)</f>
        <v>46.754444444444445</v>
      </c>
      <c r="H159" s="1">
        <f ca="1">G159^2</f>
        <v>2185.978075308642</v>
      </c>
      <c r="I159" s="4">
        <f ca="1">ABS((C159-F159)/C159)</f>
        <v>2.875427087604209</v>
      </c>
      <c r="J159" s="1">
        <f ca="1">ABS((F159-C159)/C158)^2</f>
        <v>1.0049135872798922</v>
      </c>
      <c r="K159" s="1">
        <f>ABS((C159-C158)/C158)^2</f>
        <v>0.42428575946853236</v>
      </c>
      <c r="L159" s="1">
        <f ca="1">F159-C159</f>
        <v>46.754444444444445</v>
      </c>
      <c r="M159" s="1">
        <f ca="1">ABS(L159-L158)^2</f>
        <v>2750.3032111111115</v>
      </c>
    </row>
    <row r="160" spans="1:13">
      <c r="A160" s="6">
        <v>39814</v>
      </c>
      <c r="B160" s="47">
        <v>157</v>
      </c>
      <c r="C160" s="28">
        <v>6.19</v>
      </c>
      <c r="D160" s="29">
        <f>IF(B160&gt;$D$2,(SUM(C157:C159)/$D$2),"xxxxx")</f>
        <v>38.226666666666667</v>
      </c>
      <c r="E160" s="29">
        <f ca="1">IF(B160&gt;=2*$D$2,SUM(OFFSET(D160,0,0,-$D$2,1))/$D$2,"xxxxx")</f>
        <v>40.32</v>
      </c>
      <c r="F160" s="44">
        <f ca="1">IF(E160="xxxxx","xxxxx",IF(E159="xxxxx","",2*D159-E159+(2/($D$2-1))*(D159-E159)))</f>
        <v>66.956666666666649</v>
      </c>
      <c r="G160" s="1">
        <f ca="1">ABS(C160-F160)</f>
        <v>60.766666666666652</v>
      </c>
      <c r="H160" s="1">
        <f ca="1">G160^2</f>
        <v>3692.587777777776</v>
      </c>
      <c r="I160" s="4">
        <f ca="1">ABS((C160-F160)/C160)</f>
        <v>9.8169089929994584</v>
      </c>
      <c r="J160" s="1">
        <f ca="1">ABS((F160-C160)/C159)^2</f>
        <v>13.966569452492385</v>
      </c>
      <c r="K160" s="1">
        <f>ABS((C160-C159)/C159)^2</f>
        <v>0.38354635391372355</v>
      </c>
      <c r="L160" s="1">
        <f ca="1">F160-C160</f>
        <v>60.766666666666652</v>
      </c>
      <c r="M160" s="1">
        <f ca="1">ABS(L160-L159)^2</f>
        <v>196.34237160493782</v>
      </c>
    </row>
    <row r="161" spans="1:13">
      <c r="A161" s="6">
        <v>39845</v>
      </c>
      <c r="B161" s="47">
        <v>158</v>
      </c>
      <c r="C161" s="28">
        <v>5.03</v>
      </c>
      <c r="D161" s="29">
        <f>IF(B161&gt;$D$2,(SUM(C158:C160)/$D$2),"xxxxx")</f>
        <v>23.03</v>
      </c>
      <c r="E161" s="29">
        <f ca="1">IF(B161&gt;=2*$D$2,SUM(OFFSET(D161,0,0,-$D$2,1))/$D$2,"xxxxx")</f>
        <v>35.682222222222222</v>
      </c>
      <c r="F161" s="44">
        <f ca="1">IF(E161="xxxxx","xxxxx",IF(E160="xxxxx","",2*D160-E160+(2/($D$2-1))*(D160-E160)))</f>
        <v>34.04</v>
      </c>
      <c r="G161" s="1">
        <f ca="1">ABS(C161-F161)</f>
        <v>29.009999999999998</v>
      </c>
      <c r="H161" s="1">
        <f ca="1">G161^2</f>
        <v>841.5800999999999</v>
      </c>
      <c r="I161" s="4">
        <f ca="1">ABS((C161-F161)/C161)</f>
        <v>5.7673956262425436</v>
      </c>
      <c r="J161" s="1">
        <f ca="1">ABS((F161-C161)/C160)^2</f>
        <v>21.964137790641523</v>
      </c>
      <c r="K161" s="1">
        <f>ABS((C161-C160)/C160)^2</f>
        <v>3.5118396705301438E-2</v>
      </c>
      <c r="L161" s="1">
        <f ca="1">F161-C161</f>
        <v>29.009999999999998</v>
      </c>
      <c r="M161" s="1">
        <f ca="1">ABS(L161-L160)^2</f>
        <v>1008.485877777777</v>
      </c>
    </row>
    <row r="162" spans="1:13">
      <c r="A162" s="6">
        <v>39873</v>
      </c>
      <c r="B162" s="47">
        <v>159</v>
      </c>
      <c r="C162" s="28">
        <v>4.9400000000000004</v>
      </c>
      <c r="D162" s="29">
        <f>IF(B162&gt;$D$2,(SUM(C159:C161)/$D$2),"xxxxx")</f>
        <v>9.1600000000000019</v>
      </c>
      <c r="E162" s="29">
        <f ca="1">IF(B162&gt;=2*$D$2,SUM(OFFSET(D162,0,0,-$D$2,1))/$D$2,"xxxxx")</f>
        <v>23.472222222222225</v>
      </c>
      <c r="F162" s="44">
        <f ca="1">IF(E162="xxxxx","xxxxx",IF(E161="xxxxx","",2*D161-E161+(2/($D$2-1))*(D161-E161)))</f>
        <v>-2.2744444444444412</v>
      </c>
      <c r="G162" s="1">
        <f ca="1">ABS(C162-F162)</f>
        <v>7.2144444444444416</v>
      </c>
      <c r="H162" s="1">
        <f ca="1">G162^2</f>
        <v>52.048208641975265</v>
      </c>
      <c r="I162" s="4">
        <f ca="1">ABS((C162-F162)/C162)</f>
        <v>1.4604138551506967</v>
      </c>
      <c r="J162" s="1">
        <f ca="1">ABS((F162-C162)/C161)^2</f>
        <v>2.0571682684005412</v>
      </c>
      <c r="K162" s="1">
        <f>ABS((C162-C161)/C161)^2</f>
        <v>3.2014671414850752E-4</v>
      </c>
      <c r="L162" s="1">
        <f ca="1">F162-C162</f>
        <v>-7.2144444444444416</v>
      </c>
      <c r="M162" s="1">
        <f ca="1">ABS(L162-L161)^2</f>
        <v>1312.2103753086415</v>
      </c>
    </row>
    <row r="163" spans="1:13">
      <c r="A163" s="6">
        <v>39904</v>
      </c>
      <c r="B163" s="47">
        <v>160</v>
      </c>
      <c r="C163" s="28">
        <v>4.22</v>
      </c>
      <c r="D163" s="29">
        <f>IF(B163&gt;$D$2,(SUM(C160:C162)/$D$2),"xxxxx")</f>
        <v>5.3866666666666667</v>
      </c>
      <c r="E163" s="29">
        <f ca="1">IF(B163&gt;=2*$D$2,SUM(OFFSET(D163,0,0,-$D$2,1))/$D$2,"xxxxx")</f>
        <v>12.525555555555556</v>
      </c>
      <c r="F163" s="44">
        <f ca="1">IF(E163="xxxxx","xxxxx",IF(E162="xxxxx","",2*D162-E162+(2/($D$2-1))*(D162-E162)))</f>
        <v>-19.464444444444446</v>
      </c>
      <c r="G163" s="1">
        <f ca="1">ABS(C163-F163)</f>
        <v>23.684444444444445</v>
      </c>
      <c r="H163" s="1">
        <f ca="1">G163^2</f>
        <v>560.95290864197534</v>
      </c>
      <c r="I163" s="4">
        <f ca="1">ABS((C163-F163)/C163)</f>
        <v>5.6124275934702483</v>
      </c>
      <c r="J163" s="1">
        <f ca="1">ABS((F163-C163)/C162)^2</f>
        <v>22.986481856856166</v>
      </c>
      <c r="K163" s="1">
        <f>ABS((C163-C162)/C162)^2</f>
        <v>2.1242767460538645E-2</v>
      </c>
      <c r="L163" s="1">
        <f ca="1">F163-C163</f>
        <v>-23.684444444444445</v>
      </c>
      <c r="M163" s="1">
        <f ca="1">ABS(L163-L162)^2</f>
        <v>271.26090000000011</v>
      </c>
    </row>
    <row r="164" spans="1:13">
      <c r="A164" s="6">
        <v>39934</v>
      </c>
      <c r="B164" s="47">
        <v>161</v>
      </c>
      <c r="C164" s="28">
        <v>4.79</v>
      </c>
      <c r="D164" s="29">
        <f>IF(B164&gt;$D$2,(SUM(C161:C163)/$D$2),"xxxxx")</f>
        <v>4.7300000000000004</v>
      </c>
      <c r="E164" s="29">
        <f ca="1">IF(B164&gt;=2*$D$2,SUM(OFFSET(D164,0,0,-$D$2,1))/$D$2,"xxxxx")</f>
        <v>6.4255555555555572</v>
      </c>
      <c r="F164" s="44">
        <f ca="1">IF(E164="xxxxx","xxxxx",IF(E163="xxxxx","",2*D163-E163+(2/($D$2-1))*(D163-E163)))</f>
        <v>-8.8911111111111119</v>
      </c>
      <c r="G164" s="1">
        <f ca="1">ABS(C164-F164)</f>
        <v>13.681111111111111</v>
      </c>
      <c r="H164" s="1">
        <f ca="1">G164^2</f>
        <v>187.17280123456788</v>
      </c>
      <c r="I164" s="4">
        <f ca="1">ABS((C164-F164)/C164)</f>
        <v>2.8561818603572258</v>
      </c>
      <c r="J164" s="1">
        <f ca="1">ABS((F164-C164)/C163)^2</f>
        <v>10.510365964071333</v>
      </c>
      <c r="K164" s="1">
        <f>ABS((C164-C163)/C163)^2</f>
        <v>1.8244199366591062E-2</v>
      </c>
      <c r="L164" s="1">
        <f ca="1">F164-C164</f>
        <v>-13.681111111111111</v>
      </c>
      <c r="M164" s="1">
        <f ca="1">ABS(L164-L163)^2</f>
        <v>100.06667777777778</v>
      </c>
    </row>
    <row r="165" spans="1:13">
      <c r="A165" s="6">
        <v>39965</v>
      </c>
      <c r="B165" s="47">
        <v>162</v>
      </c>
      <c r="C165" s="28">
        <v>4.8899999999999997</v>
      </c>
      <c r="D165" s="29">
        <f>IF(B165&gt;$D$2,(SUM(C162:C164)/$D$2),"xxxxx")</f>
        <v>4.6499999999999995</v>
      </c>
      <c r="E165" s="29">
        <f ca="1">IF(B165&gt;=2*$D$2,SUM(OFFSET(D165,0,0,-$D$2,1))/$D$2,"xxxxx")</f>
        <v>4.9222222222222216</v>
      </c>
      <c r="F165" s="44">
        <f ca="1">IF(E165="xxxxx","xxxxx",IF(E164="xxxxx","",2*D164-E164+(2/($D$2-1))*(D164-E164)))</f>
        <v>1.3388888888888868</v>
      </c>
      <c r="G165" s="1">
        <f ca="1">ABS(C165-F165)</f>
        <v>3.5511111111111129</v>
      </c>
      <c r="H165" s="1">
        <f ca="1">G165^2</f>
        <v>12.610390123456803</v>
      </c>
      <c r="I165" s="4">
        <f ca="1">ABS((C165-F165)/C165)</f>
        <v>0.72619859122926644</v>
      </c>
      <c r="J165" s="1">
        <f ca="1">ABS((F165-C165)/C164)^2</f>
        <v>0.54961363154173848</v>
      </c>
      <c r="K165" s="1">
        <f>ABS((C165-C164)/C164)^2</f>
        <v>4.3584189399453147E-4</v>
      </c>
      <c r="L165" s="1">
        <f ca="1">F165-C165</f>
        <v>-3.5511111111111129</v>
      </c>
      <c r="M165" s="1">
        <f ca="1">ABS(L165-L164)^2</f>
        <v>102.61689999999999</v>
      </c>
    </row>
    <row r="166" spans="1:13">
      <c r="A166" s="6">
        <v>39995</v>
      </c>
      <c r="B166" s="47">
        <v>163</v>
      </c>
      <c r="C166" s="28">
        <v>6.62</v>
      </c>
      <c r="D166" s="29">
        <f>IF(B166&gt;$D$2,(SUM(C163:C165)/$D$2),"xxxxx")</f>
        <v>4.6333333333333329</v>
      </c>
      <c r="E166" s="29">
        <f ca="1">IF(B166&gt;=2*$D$2,SUM(OFFSET(D166,0,0,-$D$2,1))/$D$2,"xxxxx")</f>
        <v>4.6711111111111103</v>
      </c>
      <c r="F166" s="44">
        <f ca="1">IF(E166="xxxxx","xxxxx",IF(E165="xxxxx","",2*D165-E165+(2/($D$2-1))*(D165-E165)))</f>
        <v>4.1055555555555552</v>
      </c>
      <c r="G166" s="1">
        <f ca="1">ABS(C166-F166)</f>
        <v>2.5144444444444449</v>
      </c>
      <c r="H166" s="1">
        <f ca="1">G166^2</f>
        <v>6.3224308641975329</v>
      </c>
      <c r="I166" s="4">
        <f ca="1">ABS((C166-F166)/C166)</f>
        <v>0.37982544478012764</v>
      </c>
      <c r="J166" s="1">
        <f ca="1">ABS((F166-C166)/C165)^2</f>
        <v>0.26440299531189376</v>
      </c>
      <c r="K166" s="1">
        <f>ABS((C166-C165)/C165)^2</f>
        <v>0.12516257459612504</v>
      </c>
      <c r="L166" s="1">
        <f ca="1">F166-C166</f>
        <v>-2.5144444444444449</v>
      </c>
      <c r="M166" s="1">
        <f ca="1">ABS(L166-L165)^2</f>
        <v>1.0746777777777805</v>
      </c>
    </row>
    <row r="167" spans="1:13">
      <c r="A167" s="6">
        <v>40026</v>
      </c>
      <c r="B167" s="47">
        <v>164</v>
      </c>
      <c r="C167" s="28">
        <v>26.52</v>
      </c>
      <c r="D167" s="29">
        <f>IF(B167&gt;$D$2,(SUM(C164:C166)/$D$2),"xxxxx")</f>
        <v>5.4333333333333336</v>
      </c>
      <c r="E167" s="29">
        <f ca="1">IF(B167&gt;=2*$D$2,SUM(OFFSET(D167,0,0,-$D$2,1))/$D$2,"xxxxx")</f>
        <v>4.905555555555555</v>
      </c>
      <c r="F167" s="44">
        <f ca="1">IF(E167="xxxxx","xxxxx",IF(E166="xxxxx","",2*D166-E166+(2/($D$2-1))*(D166-E166)))</f>
        <v>4.5577777777777779</v>
      </c>
      <c r="G167" s="1">
        <f ca="1">ABS(C167-F167)</f>
        <v>21.962222222222223</v>
      </c>
      <c r="H167" s="1">
        <f ca="1">G167^2</f>
        <v>482.33920493827168</v>
      </c>
      <c r="I167" s="4">
        <f ca="1">ABS((C167-F167)/C167)</f>
        <v>0.82813809284397522</v>
      </c>
      <c r="J167" s="1">
        <f ca="1">ABS((F167-C167)/C166)^2</f>
        <v>11.006179318787517</v>
      </c>
      <c r="K167" s="1">
        <f>ABS((C167-C166)/C166)^2</f>
        <v>9.0362902857768717</v>
      </c>
      <c r="L167" s="1">
        <f ca="1">F167-C167</f>
        <v>-21.962222222222223</v>
      </c>
      <c r="M167" s="1">
        <f ca="1">ABS(L167-L166)^2</f>
        <v>378.21606049382729</v>
      </c>
    </row>
    <row r="168" spans="1:13">
      <c r="A168" s="6">
        <v>40057</v>
      </c>
      <c r="B168" s="47">
        <v>165</v>
      </c>
      <c r="C168" s="28">
        <v>31.47</v>
      </c>
      <c r="D168" s="29">
        <f>IF(B168&gt;$D$2,(SUM(C165:C167)/$D$2),"xxxxx")</f>
        <v>12.676666666666668</v>
      </c>
      <c r="E168" s="29">
        <f ca="1">IF(B168&gt;=2*$D$2,SUM(OFFSET(D168,0,0,-$D$2,1))/$D$2,"xxxxx")</f>
        <v>7.5811111111111105</v>
      </c>
      <c r="F168" s="44">
        <f ca="1">IF(E168="xxxxx","xxxxx",IF(E167="xxxxx","",2*D167-E167+(2/($D$2-1))*(D167-E167)))</f>
        <v>6.4888888888888907</v>
      </c>
      <c r="G168" s="1">
        <f ca="1">ABS(C168-F168)</f>
        <v>24.981111111111108</v>
      </c>
      <c r="H168" s="1">
        <f ca="1">G168^2</f>
        <v>624.05591234567885</v>
      </c>
      <c r="I168" s="4">
        <f ca="1">ABS((C168-F168)/C168)</f>
        <v>0.79380715319704831</v>
      </c>
      <c r="J168" s="1">
        <f ca="1">ABS((F168-C168)/C167)^2</f>
        <v>0.88731221996102838</v>
      </c>
      <c r="K168" s="1">
        <f>ABS((C168-C167)/C167)^2</f>
        <v>3.4838813701603154E-2</v>
      </c>
      <c r="L168" s="1">
        <f ca="1">F168-C168</f>
        <v>-24.981111111111108</v>
      </c>
      <c r="M168" s="1">
        <f ca="1">ABS(L168-L167)^2</f>
        <v>9.1136901234567649</v>
      </c>
    </row>
    <row r="169" spans="1:13">
      <c r="A169" s="6">
        <v>40087</v>
      </c>
      <c r="B169" s="47">
        <v>166</v>
      </c>
      <c r="C169" s="28">
        <v>22.28</v>
      </c>
      <c r="D169" s="29">
        <f>IF(B169&gt;$D$2,(SUM(C166:C168)/$D$2),"xxxxx")</f>
        <v>21.536666666666665</v>
      </c>
      <c r="E169" s="29">
        <f ca="1">IF(B169&gt;=2*$D$2,SUM(OFFSET(D169,0,0,-$D$2,1))/$D$2,"xxxxx")</f>
        <v>13.215555555555554</v>
      </c>
      <c r="F169" s="44">
        <f ca="1">IF(E169="xxxxx","xxxxx",IF(E168="xxxxx","",2*D168-E168+(2/($D$2-1))*(D168-E168)))</f>
        <v>22.867777777777782</v>
      </c>
      <c r="G169" s="1">
        <f ca="1">ABS(C169-F169)</f>
        <v>0.58777777777778084</v>
      </c>
      <c r="H169" s="1">
        <f ca="1">G169^2</f>
        <v>0.3454827160493863</v>
      </c>
      <c r="I169" s="4">
        <f ca="1">ABS((C169-F169)/C169)</f>
        <v>2.6381408338320502E-2</v>
      </c>
      <c r="J169" s="1">
        <f ca="1">ABS((F169-C169)/C168)^2</f>
        <v>3.4884527049622657E-4</v>
      </c>
      <c r="K169" s="1">
        <f>ABS((C169-C168)/C168)^2</f>
        <v>8.527810417394302E-2</v>
      </c>
      <c r="L169" s="1">
        <f ca="1">F169-C169</f>
        <v>0.58777777777778084</v>
      </c>
      <c r="M169" s="1">
        <f ca="1">ABS(L169-L168)^2</f>
        <v>653.76807901234565</v>
      </c>
    </row>
    <row r="170" spans="1:13">
      <c r="A170" s="6">
        <v>40118</v>
      </c>
      <c r="B170" s="47">
        <v>167</v>
      </c>
      <c r="C170" s="28">
        <v>21.53</v>
      </c>
      <c r="D170" s="29">
        <f>IF(B170&gt;$D$2,(SUM(C167:C169)/$D$2),"xxxxx")</f>
        <v>26.756666666666664</v>
      </c>
      <c r="E170" s="29">
        <f ca="1">IF(B170&gt;=2*$D$2,SUM(OFFSET(D170,0,0,-$D$2,1))/$D$2,"xxxxx")</f>
        <v>20.323333333333334</v>
      </c>
      <c r="F170" s="44">
        <f ca="1">IF(E170="xxxxx","xxxxx",IF(E169="xxxxx","",2*D169-E169+(2/($D$2-1))*(D169-E169)))</f>
        <v>38.178888888888892</v>
      </c>
      <c r="G170" s="1">
        <f ca="1">ABS(C170-F170)</f>
        <v>16.648888888888891</v>
      </c>
      <c r="H170" s="1">
        <f ca="1">G170^2</f>
        <v>277.18550123456799</v>
      </c>
      <c r="I170" s="4">
        <f ca="1">ABS((C170-F170)/C170)</f>
        <v>0.77328791866646029</v>
      </c>
      <c r="J170" s="1">
        <f ca="1">ABS((F170-C170)/C169)^2</f>
        <v>0.55839322051515061</v>
      </c>
      <c r="K170" s="1">
        <f>ABS((C170-C169)/C169)^2</f>
        <v>1.1331623953663025E-3</v>
      </c>
      <c r="L170" s="1">
        <f ca="1">F170-C170</f>
        <v>16.648888888888891</v>
      </c>
      <c r="M170" s="1">
        <f ca="1">ABS(L170-L169)^2</f>
        <v>257.95929012345675</v>
      </c>
    </row>
    <row r="171" spans="1:13">
      <c r="A171" s="6">
        <v>40148</v>
      </c>
      <c r="B171" s="47">
        <v>168</v>
      </c>
      <c r="C171" s="28">
        <v>9.83</v>
      </c>
      <c r="D171" s="29">
        <f>IF(B171&gt;$D$2,(SUM(C168:C170)/$D$2),"xxxxx")</f>
        <v>25.093333333333334</v>
      </c>
      <c r="E171" s="29">
        <f ca="1">IF(B171&gt;=2*$D$2,SUM(OFFSET(D171,0,0,-$D$2,1))/$D$2,"xxxxx")</f>
        <v>24.46222222222222</v>
      </c>
      <c r="F171" s="44">
        <f ca="1">IF(E171="xxxxx","xxxxx",IF(E170="xxxxx","",2*D170-E170+(2/($D$2-1))*(D170-E170)))</f>
        <v>39.623333333333328</v>
      </c>
      <c r="G171" s="1">
        <f ca="1">ABS(C171-F171)</f>
        <v>29.793333333333329</v>
      </c>
      <c r="H171" s="1">
        <f ca="1">G171^2</f>
        <v>887.64271111111088</v>
      </c>
      <c r="I171" s="4">
        <f ca="1">ABS((C171-F171)/C171)</f>
        <v>3.0308579179382837</v>
      </c>
      <c r="J171" s="1">
        <f ca="1">ABS((F171-C171)/C170)^2</f>
        <v>1.914917779878994</v>
      </c>
      <c r="K171" s="1">
        <f>ABS((C171-C170)/C170)^2</f>
        <v>0.29531374685599487</v>
      </c>
      <c r="L171" s="1">
        <f ca="1">F171-C171</f>
        <v>29.793333333333329</v>
      </c>
      <c r="M171" s="1">
        <f ca="1">ABS(L171-L170)^2</f>
        <v>172.77641975308626</v>
      </c>
    </row>
    <row r="172" spans="1:13">
      <c r="A172" s="6">
        <v>40179</v>
      </c>
      <c r="B172" s="47">
        <v>169</v>
      </c>
      <c r="C172" s="28">
        <v>7.02</v>
      </c>
      <c r="D172" s="29">
        <f>IF(B172&gt;$D$2,(SUM(C169:C171)/$D$2),"xxxxx")</f>
        <v>17.88</v>
      </c>
      <c r="E172" s="29">
        <f ca="1">IF(B172&gt;=2*$D$2,SUM(OFFSET(D172,0,0,-$D$2,1))/$D$2,"xxxxx")</f>
        <v>23.243333333333329</v>
      </c>
      <c r="F172" s="44">
        <f ca="1">IF(E172="xxxxx","xxxxx",IF(E171="xxxxx","",2*D171-E171+(2/($D$2-1))*(D171-E171)))</f>
        <v>26.355555555555561</v>
      </c>
      <c r="G172" s="1">
        <f ca="1">ABS(C172-F172)</f>
        <v>19.335555555555562</v>
      </c>
      <c r="H172" s="1">
        <f ca="1">G172^2</f>
        <v>373.86370864197556</v>
      </c>
      <c r="I172" s="4">
        <f ca="1">ABS((C172-F172)/C172)</f>
        <v>2.7543526432415333</v>
      </c>
      <c r="J172" s="1">
        <f ca="1">ABS((F172-C172)/C171)^2</f>
        <v>3.8690672111756998</v>
      </c>
      <c r="K172" s="1">
        <f>ABS((C172-C171)/C171)^2</f>
        <v>8.1715718589366146E-2</v>
      </c>
      <c r="L172" s="1">
        <f ca="1">F172-C172</f>
        <v>19.335555555555562</v>
      </c>
      <c r="M172" s="1">
        <f ca="1">ABS(L172-L171)^2</f>
        <v>109.36511604938251</v>
      </c>
    </row>
    <row r="173" spans="1:13">
      <c r="A173" s="6">
        <v>40210</v>
      </c>
      <c r="B173" s="47">
        <v>170</v>
      </c>
      <c r="C173" s="28">
        <v>8.82</v>
      </c>
      <c r="D173" s="29">
        <f>IF(B173&gt;$D$2,(SUM(C170:C172)/$D$2),"xxxxx")</f>
        <v>12.793333333333331</v>
      </c>
      <c r="E173" s="29">
        <f ca="1">IF(B173&gt;=2*$D$2,SUM(OFFSET(D173,0,0,-$D$2,1))/$D$2,"xxxxx")</f>
        <v>18.588888888888885</v>
      </c>
      <c r="F173" s="44">
        <f ca="1">IF(E173="xxxxx","xxxxx",IF(E172="xxxxx","",2*D172-E172+(2/($D$2-1))*(D172-E172)))</f>
        <v>7.1533333333333395</v>
      </c>
      <c r="G173" s="1">
        <f ca="1">ABS(C173-F173)</f>
        <v>1.6666666666666607</v>
      </c>
      <c r="H173" s="1">
        <f ca="1">G173^2</f>
        <v>2.7777777777777581</v>
      </c>
      <c r="I173" s="4">
        <f ca="1">ABS((C173-F173)/C173)</f>
        <v>0.18896447467875971</v>
      </c>
      <c r="J173" s="1">
        <f ca="1">ABS((F173-C173)/C172)^2</f>
        <v>5.6366786344627037E-2</v>
      </c>
      <c r="K173" s="1">
        <f>ABS((C173-C172)/C172)^2</f>
        <v>6.5746219592373506E-2</v>
      </c>
      <c r="L173" s="1">
        <f ca="1">F173-C173</f>
        <v>-1.6666666666666607</v>
      </c>
      <c r="M173" s="1">
        <f ca="1">ABS(L173-L172)^2</f>
        <v>441.09333827160498</v>
      </c>
    </row>
    <row r="174" spans="1:13">
      <c r="A174" s="6">
        <v>40238</v>
      </c>
      <c r="B174" s="47">
        <v>171</v>
      </c>
      <c r="C174" s="28">
        <v>9.5299999999999994</v>
      </c>
      <c r="D174" s="29">
        <f>IF(B174&gt;$D$2,(SUM(C171:C173)/$D$2),"xxxxx")</f>
        <v>8.5566666666666666</v>
      </c>
      <c r="E174" s="29">
        <f ca="1">IF(B174&gt;=2*$D$2,SUM(OFFSET(D174,0,0,-$D$2,1))/$D$2,"xxxxx")</f>
        <v>13.076666666666666</v>
      </c>
      <c r="F174" s="44">
        <f ca="1">IF(E174="xxxxx","xxxxx",IF(E173="xxxxx","",2*D173-E173+(2/($D$2-1))*(D173-E173)))</f>
        <v>1.2022222222222236</v>
      </c>
      <c r="G174" s="1">
        <f ca="1">ABS(C174-F174)</f>
        <v>8.3277777777777757</v>
      </c>
      <c r="H174" s="1">
        <f ca="1">G174^2</f>
        <v>69.351882716049346</v>
      </c>
      <c r="I174" s="4">
        <f ca="1">ABS((C174-F174)/C174)</f>
        <v>0.87384866503439418</v>
      </c>
      <c r="J174" s="1">
        <f ca="1">ABS((F174-C174)/C173)^2</f>
        <v>0.89149946159328353</v>
      </c>
      <c r="K174" s="1">
        <f>ABS((C174-C173)/C173)^2</f>
        <v>6.4800674616029156E-3</v>
      </c>
      <c r="L174" s="1">
        <f ca="1">F174-C174</f>
        <v>-8.3277777777777757</v>
      </c>
      <c r="M174" s="1">
        <f ca="1">ABS(L174-L173)^2</f>
        <v>44.37040123456795</v>
      </c>
    </row>
    <row r="175" spans="1:13">
      <c r="A175" s="6">
        <v>40269</v>
      </c>
      <c r="B175" s="47">
        <v>172</v>
      </c>
      <c r="C175" s="28">
        <v>11.12</v>
      </c>
      <c r="D175" s="29">
        <f>IF(B175&gt;$D$2,(SUM(C172:C174)/$D$2),"xxxxx")</f>
        <v>8.4566666666666652</v>
      </c>
      <c r="E175" s="29">
        <f ca="1">IF(B175&gt;=2*$D$2,SUM(OFFSET(D175,0,0,-$D$2,1))/$D$2,"xxxxx")</f>
        <v>9.9355555555555544</v>
      </c>
      <c r="F175" s="44">
        <f ca="1">IF(E175="xxxxx","xxxxx",IF(E174="xxxxx","",2*D174-E174+(2/($D$2-1))*(D174-E174)))</f>
        <v>-0.4833333333333325</v>
      </c>
      <c r="G175" s="1">
        <f ca="1">ABS(C175-F175)</f>
        <v>11.603333333333332</v>
      </c>
      <c r="H175" s="1">
        <f ca="1">G175^2</f>
        <v>134.63734444444441</v>
      </c>
      <c r="I175" s="4">
        <f ca="1">ABS((C175-F175)/C175)</f>
        <v>1.0434652278177456</v>
      </c>
      <c r="J175" s="1">
        <f ca="1">ABS((F175-C175)/C174)^2</f>
        <v>1.4824489125789815</v>
      </c>
      <c r="K175" s="1">
        <f>ABS((C175-C174)/C174)^2</f>
        <v>2.7836103804300554E-2</v>
      </c>
      <c r="L175" s="1">
        <f ca="1">F175-C175</f>
        <v>-11.603333333333332</v>
      </c>
      <c r="M175" s="1">
        <f ca="1">ABS(L175-L174)^2</f>
        <v>10.729264197530867</v>
      </c>
    </row>
    <row r="176" spans="1:13">
      <c r="A176" s="6">
        <v>40299</v>
      </c>
      <c r="B176" s="47">
        <v>173</v>
      </c>
      <c r="C176" s="28">
        <v>14.25</v>
      </c>
      <c r="D176" s="29">
        <f>IF(B176&gt;$D$2,(SUM(C173:C175)/$D$2),"xxxxx")</f>
        <v>9.8233333333333324</v>
      </c>
      <c r="E176" s="29">
        <f ca="1">IF(B176&gt;=2*$D$2,SUM(OFFSET(D176,0,0,-$D$2,1))/$D$2,"xxxxx")</f>
        <v>8.9455555555555559</v>
      </c>
      <c r="F176" s="44">
        <f ca="1">IF(E176="xxxxx","xxxxx",IF(E175="xxxxx","",2*D175-E175+(2/($D$2-1))*(D175-E175)))</f>
        <v>5.4988888888888869</v>
      </c>
      <c r="G176" s="1">
        <f ca="1">ABS(C176-F176)</f>
        <v>8.7511111111111131</v>
      </c>
      <c r="H176" s="1">
        <f ca="1">G176^2</f>
        <v>76.581945679012378</v>
      </c>
      <c r="I176" s="4">
        <f ca="1">ABS((C176-F176)/C176)</f>
        <v>0.61411306042885005</v>
      </c>
      <c r="J176" s="1">
        <f ca="1">ABS((F176-C176)/C175)^2</f>
        <v>0.61932244771728617</v>
      </c>
      <c r="K176" s="1">
        <f>ABS((C176-C175)/C175)^2</f>
        <v>7.922807437503239E-2</v>
      </c>
      <c r="L176" s="1">
        <f ca="1">F176-C176</f>
        <v>-8.7511111111111131</v>
      </c>
      <c r="M176" s="1">
        <f ca="1">ABS(L176-L175)^2</f>
        <v>8.1351716049382521</v>
      </c>
    </row>
    <row r="177" spans="1:13">
      <c r="A177" s="6">
        <v>40330</v>
      </c>
      <c r="B177" s="47">
        <v>174</v>
      </c>
      <c r="C177" s="28">
        <v>18.96</v>
      </c>
      <c r="D177" s="29">
        <f>IF(B177&gt;$D$2,(SUM(C174:C176)/$D$2),"xxxxx")</f>
        <v>11.633333333333333</v>
      </c>
      <c r="E177" s="29">
        <f ca="1">IF(B177&gt;=2*$D$2,SUM(OFFSET(D177,0,0,-$D$2,1))/$D$2,"xxxxx")</f>
        <v>9.9711111111111101</v>
      </c>
      <c r="F177" s="44">
        <f ca="1">IF(E177="xxxxx","xxxxx",IF(E176="xxxxx","",2*D176-E176+(2/($D$2-1))*(D176-E176)))</f>
        <v>11.578888888888885</v>
      </c>
      <c r="G177" s="1">
        <f ca="1">ABS(C177-F177)</f>
        <v>7.3811111111111156</v>
      </c>
      <c r="H177" s="1">
        <f ca="1">G177^2</f>
        <v>54.48080123456797</v>
      </c>
      <c r="I177" s="4">
        <f ca="1">ABS((C177-F177)/C177)</f>
        <v>0.38929910923581834</v>
      </c>
      <c r="J177" s="1">
        <f ca="1">ABS((F177-C177)/C176)^2</f>
        <v>0.26829572784028544</v>
      </c>
      <c r="K177" s="1">
        <f>ABS((C177-C176)/C176)^2</f>
        <v>0.10924764542936291</v>
      </c>
      <c r="L177" s="1">
        <f ca="1">F177-C177</f>
        <v>-7.3811111111111156</v>
      </c>
      <c r="M177" s="1">
        <f ca="1">ABS(L177-L176)^2</f>
        <v>1.8768999999999929</v>
      </c>
    </row>
    <row r="178" spans="1:13">
      <c r="A178" s="6">
        <v>40360</v>
      </c>
      <c r="B178" s="47">
        <v>175</v>
      </c>
      <c r="C178" s="28">
        <v>21.49</v>
      </c>
      <c r="D178" s="29">
        <f>IF(B178&gt;$D$2,(SUM(C175:C177)/$D$2),"xxxxx")</f>
        <v>14.776666666666666</v>
      </c>
      <c r="E178" s="29">
        <f ca="1">IF(B178&gt;=2*$D$2,SUM(OFFSET(D178,0,0,-$D$2,1))/$D$2,"xxxxx")</f>
        <v>12.077777777777776</v>
      </c>
      <c r="F178" s="44">
        <f ca="1">IF(E178="xxxxx","xxxxx",IF(E177="xxxxx","",2*D177-E177+(2/($D$2-1))*(D177-E177)))</f>
        <v>14.957777777777778</v>
      </c>
      <c r="G178" s="1">
        <f ca="1">ABS(C178-F178)</f>
        <v>6.5322222222222202</v>
      </c>
      <c r="H178" s="1">
        <f ca="1">G178^2</f>
        <v>42.669927160493799</v>
      </c>
      <c r="I178" s="4">
        <f ca="1">ABS((C178-F178)/C178)</f>
        <v>0.3039656687865156</v>
      </c>
      <c r="J178" s="1">
        <f ca="1">ABS((F178-C178)/C177)^2</f>
        <v>0.11869850128767034</v>
      </c>
      <c r="K178" s="1">
        <f>ABS((C178-C177)/C177)^2</f>
        <v>1.7805918300129928E-2</v>
      </c>
      <c r="L178" s="1">
        <f ca="1">F178-C178</f>
        <v>-6.5322222222222202</v>
      </c>
      <c r="M178" s="1">
        <f ca="1">ABS(L178-L177)^2</f>
        <v>0.72061234567902355</v>
      </c>
    </row>
    <row r="179" spans="1:13">
      <c r="A179" s="6">
        <v>40391</v>
      </c>
      <c r="B179" s="47">
        <v>176</v>
      </c>
      <c r="C179" s="28">
        <v>22.63</v>
      </c>
      <c r="D179" s="29">
        <f>IF(B179&gt;$D$2,(SUM(C176:C178)/$D$2),"xxxxx")</f>
        <v>18.233333333333334</v>
      </c>
      <c r="E179" s="29">
        <f ca="1">IF(B179&gt;=2*$D$2,SUM(OFFSET(D179,0,0,-$D$2,1))/$D$2,"xxxxx")</f>
        <v>14.88111111111111</v>
      </c>
      <c r="F179" s="44">
        <f ca="1">IF(E179="xxxxx","xxxxx",IF(E178="xxxxx","",2*D178-E178+(2/($D$2-1))*(D178-E178)))</f>
        <v>20.174444444444447</v>
      </c>
      <c r="G179" s="1">
        <f ca="1">ABS(C179-F179)</f>
        <v>2.4555555555555522</v>
      </c>
      <c r="H179" s="1">
        <f ca="1">G179^2</f>
        <v>6.0297530864197366</v>
      </c>
      <c r="I179" s="4">
        <f ca="1">ABS((C179-F179)/C179)</f>
        <v>0.10850886237541106</v>
      </c>
      <c r="J179" s="1">
        <f ca="1">ABS((F179-C179)/C178)^2</f>
        <v>1.3056497728054145E-2</v>
      </c>
      <c r="K179" s="1">
        <f>ABS((C179-C178)/C178)^2</f>
        <v>2.8140827997742007E-3</v>
      </c>
      <c r="L179" s="1">
        <f ca="1">F179-C179</f>
        <v>-2.4555555555555522</v>
      </c>
      <c r="M179" s="1">
        <f ca="1">ABS(L179-L178)^2</f>
        <v>16.61921111111112</v>
      </c>
    </row>
    <row r="180" spans="1:13">
      <c r="A180" s="6">
        <v>40422</v>
      </c>
      <c r="B180" s="47">
        <v>177</v>
      </c>
      <c r="C180" s="28">
        <v>31.75</v>
      </c>
      <c r="D180" s="29">
        <f>IF(B180&gt;$D$2,(SUM(C177:C179)/$D$2),"xxxxx")</f>
        <v>21.026666666666667</v>
      </c>
      <c r="E180" s="29">
        <f ca="1">IF(B180&gt;=2*$D$2,SUM(OFFSET(D180,0,0,-$D$2,1))/$D$2,"xxxxx")</f>
        <v>18.012222222222221</v>
      </c>
      <c r="F180" s="44">
        <f ca="1">IF(E180="xxxxx","xxxxx",IF(E179="xxxxx","",2*D179-E179+(2/($D$2-1))*(D179-E179)))</f>
        <v>24.937777777777782</v>
      </c>
      <c r="G180" s="1">
        <f ca="1">ABS(C180-F180)</f>
        <v>6.8122222222222177</v>
      </c>
      <c r="H180" s="1">
        <f ca="1">G180^2</f>
        <v>46.406371604938208</v>
      </c>
      <c r="I180" s="4">
        <f ca="1">ABS((C180-F180)/C180)</f>
        <v>0.21455818022747142</v>
      </c>
      <c r="J180" s="1">
        <f ca="1">ABS((F180-C180)/C179)^2</f>
        <v>9.0616754895099572E-2</v>
      </c>
      <c r="K180" s="1">
        <f>ABS((C180-C179)/C179)^2</f>
        <v>0.16241291783184664</v>
      </c>
      <c r="L180" s="1">
        <f ca="1">F180-C180</f>
        <v>-6.8122222222222177</v>
      </c>
      <c r="M180" s="1">
        <f ca="1">ABS(L180-L179)^2</f>
        <v>18.980544444444433</v>
      </c>
    </row>
    <row r="181" spans="1:13">
      <c r="A181" s="6">
        <v>40452</v>
      </c>
      <c r="B181" s="47">
        <v>178</v>
      </c>
      <c r="C181" s="28">
        <v>25.42</v>
      </c>
      <c r="D181" s="29">
        <f>IF(B181&gt;$D$2,(SUM(C178:C180)/$D$2),"xxxxx")</f>
        <v>25.290000000000003</v>
      </c>
      <c r="E181" s="29">
        <f ca="1">IF(B181&gt;=2*$D$2,SUM(OFFSET(D181,0,0,-$D$2,1))/$D$2,"xxxxx")</f>
        <v>21.516666666666669</v>
      </c>
      <c r="F181" s="44">
        <f ca="1">IF(E181="xxxxx","xxxxx",IF(E180="xxxxx","",2*D180-E180+(2/($D$2-1))*(D180-E180)))</f>
        <v>27.055555555555561</v>
      </c>
      <c r="G181" s="1">
        <f ca="1">ABS(C181-F181)</f>
        <v>1.635555555555559</v>
      </c>
      <c r="H181" s="1">
        <f ca="1">G181^2</f>
        <v>2.6750419753086532</v>
      </c>
      <c r="I181" s="4">
        <f ca="1">ABS((C181-F181)/C181)</f>
        <v>6.4341288574176189E-2</v>
      </c>
      <c r="J181" s="1">
        <f ca="1">ABS((F181-C181)/C180)^2</f>
        <v>2.6536469468000775E-3</v>
      </c>
      <c r="K181" s="1">
        <f>ABS((C181-C180)/C180)^2</f>
        <v>3.9748428296856569E-2</v>
      </c>
      <c r="L181" s="1">
        <f ca="1">F181-C181</f>
        <v>1.635555555555559</v>
      </c>
      <c r="M181" s="1">
        <f ca="1">ABS(L181-L180)^2</f>
        <v>71.364949382716034</v>
      </c>
    </row>
    <row r="182" spans="1:13">
      <c r="A182" s="6">
        <v>40483</v>
      </c>
      <c r="B182" s="47">
        <v>179</v>
      </c>
      <c r="C182" s="28">
        <v>30.74</v>
      </c>
      <c r="D182" s="29">
        <f>IF(B182&gt;$D$2,(SUM(C179:C181)/$D$2),"xxxxx")</f>
        <v>26.599999999999998</v>
      </c>
      <c r="E182" s="29">
        <f ca="1">IF(B182&gt;=2*$D$2,SUM(OFFSET(D182,0,0,-$D$2,1))/$D$2,"xxxxx")</f>
        <v>24.305555555555557</v>
      </c>
      <c r="F182" s="44">
        <f ca="1">IF(E182="xxxxx","xxxxx",IF(E181="xxxxx","",2*D181-E181+(2/($D$2-1))*(D181-E181)))</f>
        <v>32.836666666666673</v>
      </c>
      <c r="G182" s="1">
        <f ca="1">ABS(C182-F182)</f>
        <v>2.0966666666666747</v>
      </c>
      <c r="H182" s="1">
        <f ca="1">G182^2</f>
        <v>4.3960111111111448</v>
      </c>
      <c r="I182" s="4">
        <f ca="1">ABS((C182-F182)/C182)</f>
        <v>6.820646280633294E-2</v>
      </c>
      <c r="J182" s="1">
        <f ca="1">ABS((F182-C182)/C181)^2</f>
        <v>6.8031130680587292E-3</v>
      </c>
      <c r="K182" s="1">
        <f>ABS((C182-C181)/C181)^2</f>
        <v>4.3799804511585327E-2</v>
      </c>
      <c r="L182" s="1">
        <f ca="1">F182-C182</f>
        <v>2.0966666666666747</v>
      </c>
      <c r="M182" s="1">
        <f ca="1">ABS(L182-L181)^2</f>
        <v>0.21262345679012767</v>
      </c>
    </row>
    <row r="183" spans="1:13">
      <c r="A183" s="6">
        <v>40513</v>
      </c>
      <c r="B183" s="47">
        <v>180</v>
      </c>
      <c r="C183" s="28">
        <v>18.079999999999998</v>
      </c>
      <c r="D183" s="29">
        <f>IF(B183&gt;$D$2,(SUM(C180:C182)/$D$2),"xxxxx")</f>
        <v>29.303333333333331</v>
      </c>
      <c r="E183" s="29">
        <f ca="1">IF(B183&gt;=2*$D$2,SUM(OFFSET(D183,0,0,-$D$2,1))/$D$2,"xxxxx")</f>
        <v>27.064444444444444</v>
      </c>
      <c r="F183" s="44">
        <f ca="1">IF(E183="xxxxx","xxxxx",IF(E182="xxxxx","",2*D182-E182+(2/($D$2-1))*(D182-E182)))</f>
        <v>31.188888888888879</v>
      </c>
      <c r="G183" s="1">
        <f ca="1">ABS(C183-F183)</f>
        <v>13.108888888888881</v>
      </c>
      <c r="H183" s="1">
        <f ca="1">G183^2</f>
        <v>171.84296790123437</v>
      </c>
      <c r="I183" s="4">
        <f ca="1">ABS((C183-F183)/C183)</f>
        <v>0.72504916420845589</v>
      </c>
      <c r="J183" s="1">
        <f ca="1">ABS((F183-C183)/C182)^2</f>
        <v>0.18185449426109382</v>
      </c>
      <c r="K183" s="1">
        <f>ABS((C183-C182)/C182)^2</f>
        <v>0.16961321453168413</v>
      </c>
      <c r="L183" s="1">
        <f ca="1">F183-C183</f>
        <v>13.108888888888881</v>
      </c>
      <c r="M183" s="1">
        <f ca="1">ABS(L183-L182)^2</f>
        <v>121.26903827160459</v>
      </c>
    </row>
    <row r="184" spans="1:13">
      <c r="A184" s="6">
        <v>40544</v>
      </c>
      <c r="B184" s="47">
        <v>181</v>
      </c>
      <c r="C184" s="28">
        <v>10.39</v>
      </c>
      <c r="D184" s="29">
        <f>IF(B184&gt;$D$2,(SUM(C181:C183)/$D$2),"xxxxx")</f>
        <v>24.746666666666666</v>
      </c>
      <c r="E184" s="29">
        <f ca="1">IF(B184&gt;=2*$D$2,SUM(OFFSET(D184,0,0,-$D$2,1))/$D$2,"xxxxx")</f>
        <v>26.883333333333329</v>
      </c>
      <c r="F184" s="44">
        <f ca="1">IF(E184="xxxxx","xxxxx",IF(E183="xxxxx","",2*D183-E183+(2/($D$2-1))*(D183-E183)))</f>
        <v>33.781111111111102</v>
      </c>
      <c r="G184" s="1">
        <f ca="1">ABS(C184-F184)</f>
        <v>23.391111111111101</v>
      </c>
      <c r="H184" s="1">
        <f ca="1">G184^2</f>
        <v>547.14407901234517</v>
      </c>
      <c r="I184" s="4">
        <f ca="1">ABS((C184-F184)/C184)</f>
        <v>2.2513100203186815</v>
      </c>
      <c r="J184" s="1">
        <f ca="1">ABS((F184-C184)/C183)^2</f>
        <v>1.6738049640864392</v>
      </c>
      <c r="K184" s="1">
        <f>ABS((C184-C183)/C183)^2</f>
        <v>0.18090718977601997</v>
      </c>
      <c r="L184" s="1">
        <f ca="1">F184-C184</f>
        <v>23.391111111111101</v>
      </c>
      <c r="M184" s="1">
        <f ca="1">ABS(L184-L183)^2</f>
        <v>105.72409382716044</v>
      </c>
    </row>
    <row r="185" spans="1:13">
      <c r="A185" s="6">
        <v>40575</v>
      </c>
      <c r="B185" s="47">
        <v>182</v>
      </c>
      <c r="C185" s="28">
        <v>10.4</v>
      </c>
      <c r="D185" s="29">
        <f>IF(B185&gt;$D$2,(SUM(C182:C184)/$D$2),"xxxxx")</f>
        <v>19.736666666666665</v>
      </c>
      <c r="E185" s="29">
        <f ca="1">IF(B185&gt;=2*$D$2,SUM(OFFSET(D185,0,0,-$D$2,1))/$D$2,"xxxxx")</f>
        <v>24.595555555555553</v>
      </c>
      <c r="F185" s="44">
        <f ca="1">IF(E185="xxxxx","xxxxx",IF(E184="xxxxx","",2*D184-E184+(2/($D$2-1))*(D184-E184)))</f>
        <v>20.47333333333334</v>
      </c>
      <c r="G185" s="1">
        <f ca="1">ABS(C185-F185)</f>
        <v>10.073333333333339</v>
      </c>
      <c r="H185" s="1">
        <f ca="1">G185^2</f>
        <v>101.47204444444456</v>
      </c>
      <c r="I185" s="4">
        <f ca="1">ABS((C185-F185)/C185)</f>
        <v>0.96858974358974415</v>
      </c>
      <c r="J185" s="1">
        <f ca="1">ABS((F185-C185)/C184)^2</f>
        <v>0.93997286244959166</v>
      </c>
      <c r="K185" s="1">
        <f>ABS((C185-C184)/C184)^2</f>
        <v>9.2633677343929142E-7</v>
      </c>
      <c r="L185" s="1">
        <f ca="1">F185-C185</f>
        <v>10.073333333333339</v>
      </c>
      <c r="M185" s="1">
        <f ca="1">ABS(L185-L184)^2</f>
        <v>177.36320493827117</v>
      </c>
    </row>
    <row r="186" spans="1:13">
      <c r="A186" s="6">
        <v>40603</v>
      </c>
      <c r="B186" s="47">
        <v>183</v>
      </c>
      <c r="C186" s="28">
        <v>7.54</v>
      </c>
      <c r="D186" s="29">
        <f>IF(B186&gt;$D$2,(SUM(C183:C185)/$D$2),"xxxxx")</f>
        <v>12.956666666666665</v>
      </c>
      <c r="E186" s="29">
        <f ca="1">IF(B186&gt;=2*$D$2,SUM(OFFSET(D186,0,0,-$D$2,1))/$D$2,"xxxxx")</f>
        <v>19.146666666666665</v>
      </c>
      <c r="F186" s="44">
        <f ca="1">IF(E186="xxxxx","xxxxx",IF(E185="xxxxx","",2*D185-E185+(2/($D$2-1))*(D185-E185)))</f>
        <v>10.018888888888888</v>
      </c>
      <c r="G186" s="1">
        <f ca="1">ABS(C186-F186)</f>
        <v>2.4788888888888883</v>
      </c>
      <c r="H186" s="1">
        <f ca="1">G186^2</f>
        <v>6.1448901234567872</v>
      </c>
      <c r="I186" s="4">
        <f ca="1">ABS((C186-F186)/C186)</f>
        <v>0.32876510462717351</v>
      </c>
      <c r="J186" s="1">
        <f ca="1">ABS((F186-C186)/C185)^2</f>
        <v>5.6812963419533902E-2</v>
      </c>
      <c r="K186" s="1">
        <f>ABS((C186-C185)/C185)^2</f>
        <v>7.5625000000000012E-2</v>
      </c>
      <c r="L186" s="1">
        <f ca="1">F186-C186</f>
        <v>2.4788888888888883</v>
      </c>
      <c r="M186" s="1">
        <f ca="1">ABS(L186-L185)^2</f>
        <v>57.675586419753188</v>
      </c>
    </row>
    <row r="187" spans="1:13">
      <c r="A187" s="6">
        <v>40634</v>
      </c>
      <c r="B187" s="47">
        <v>184</v>
      </c>
      <c r="C187" s="28">
        <v>4.53</v>
      </c>
      <c r="D187" s="29">
        <f>IF(B187&gt;$D$2,(SUM(C184:C186)/$D$2),"xxxxx")</f>
        <v>9.4433333333333334</v>
      </c>
      <c r="E187" s="29">
        <f ca="1">IF(B187&gt;=2*$D$2,SUM(OFFSET(D187,0,0,-$D$2,1))/$D$2,"xxxxx")</f>
        <v>14.045555555555554</v>
      </c>
      <c r="F187" s="44">
        <f ca="1">IF(E187="xxxxx","xxxxx",IF(E186="xxxxx","",2*D186-E186+(2/($D$2-1))*(D186-E186)))</f>
        <v>0.57666666666666622</v>
      </c>
      <c r="G187" s="1">
        <f ca="1">ABS(C187-F187)</f>
        <v>3.953333333333334</v>
      </c>
      <c r="H187" s="1">
        <f ca="1">G187^2</f>
        <v>15.62884444444445</v>
      </c>
      <c r="I187" s="4">
        <f ca="1">ABS((C187-F187)/C187)</f>
        <v>0.8727005150846211</v>
      </c>
      <c r="J187" s="1">
        <f ca="1">ABS((F187-C187)/C186)^2</f>
        <v>0.27490597352483392</v>
      </c>
      <c r="K187" s="1">
        <f>ABS((C187-C186)/C186)^2</f>
        <v>0.15936402845302503</v>
      </c>
      <c r="L187" s="1">
        <f ca="1">F187-C187</f>
        <v>-3.953333333333334</v>
      </c>
      <c r="M187" s="1">
        <f ca="1">ABS(L187-L186)^2</f>
        <v>41.373482716049381</v>
      </c>
    </row>
    <row r="188" spans="1:13">
      <c r="A188" s="6">
        <v>40664</v>
      </c>
      <c r="B188" s="47">
        <v>185</v>
      </c>
      <c r="C188" s="28">
        <v>4.84</v>
      </c>
      <c r="D188" s="29">
        <f>IF(B188&gt;$D$2,(SUM(C185:C187)/$D$2),"xxxxx")</f>
        <v>7.4900000000000011</v>
      </c>
      <c r="E188" s="29">
        <f ca="1">IF(B188&gt;=2*$D$2,SUM(OFFSET(D188,0,0,-$D$2,1))/$D$2,"xxxxx")</f>
        <v>9.9633333333333329</v>
      </c>
      <c r="F188" s="44">
        <f ca="1">IF(E188="xxxxx","xxxxx",IF(E187="xxxxx","",2*D187-E187+(2/($D$2-1))*(D187-E187)))</f>
        <v>0.23888888888889248</v>
      </c>
      <c r="G188" s="1">
        <f ca="1">ABS(C188-F188)</f>
        <v>4.6011111111111074</v>
      </c>
      <c r="H188" s="1">
        <f ca="1">G188^2</f>
        <v>21.17022345679009</v>
      </c>
      <c r="I188" s="4">
        <f ca="1">ABS((C188-F188)/C188)</f>
        <v>0.95064279155188169</v>
      </c>
      <c r="J188" s="1">
        <f ca="1">ABS((F188-C188)/C187)^2</f>
        <v>1.031642055503905</v>
      </c>
      <c r="K188" s="1">
        <f>ABS((C188-C187)/C187)^2</f>
        <v>4.6830304713730746E-3</v>
      </c>
      <c r="L188" s="1">
        <f ca="1">F188-C188</f>
        <v>-4.6011111111111074</v>
      </c>
      <c r="M188" s="1">
        <f ca="1">ABS(L188-L187)^2</f>
        <v>0.4196160493827103</v>
      </c>
    </row>
    <row r="189" spans="1:13">
      <c r="A189" s="6">
        <v>40695</v>
      </c>
      <c r="B189" s="47">
        <v>186</v>
      </c>
      <c r="C189" s="28">
        <v>5.67</v>
      </c>
      <c r="D189" s="29">
        <f>IF(B189&gt;$D$2,(SUM(C186:C188)/$D$2),"xxxxx")</f>
        <v>5.6366666666666667</v>
      </c>
      <c r="E189" s="29">
        <f ca="1">IF(B189&gt;=2*$D$2,SUM(OFFSET(D189,0,0,-$D$2,1))/$D$2,"xxxxx")</f>
        <v>7.5233333333333334</v>
      </c>
      <c r="F189" s="44">
        <f ca="1">IF(E189="xxxxx","xxxxx",IF(E188="xxxxx","",2*D188-E188+(2/($D$2-1))*(D188-E188)))</f>
        <v>2.5433333333333374</v>
      </c>
      <c r="G189" s="1">
        <f ca="1">ABS(C189-F189)</f>
        <v>3.1266666666666625</v>
      </c>
      <c r="H189" s="1">
        <f ca="1">G189^2</f>
        <v>9.7760444444444179</v>
      </c>
      <c r="I189" s="4">
        <f ca="1">ABS((C189-F189)/C189)</f>
        <v>0.55144032921810626</v>
      </c>
      <c r="J189" s="1">
        <f ca="1">ABS((F189-C189)/C188)^2</f>
        <v>0.4173231184876553</v>
      </c>
      <c r="K189" s="1">
        <f>ABS((C189-C188)/C188)^2</f>
        <v>2.940799808756233E-2</v>
      </c>
      <c r="L189" s="1">
        <f ca="1">F189-C189</f>
        <v>-3.1266666666666625</v>
      </c>
      <c r="M189" s="1">
        <f ca="1">ABS(L189-L188)^2</f>
        <v>2.1739864197530876</v>
      </c>
    </row>
    <row r="190" spans="1:13">
      <c r="A190" s="6">
        <v>40725</v>
      </c>
      <c r="B190" s="47">
        <v>187</v>
      </c>
      <c r="C190" s="28">
        <v>9.7100000000000009</v>
      </c>
      <c r="D190" s="29">
        <f>IF(B190&gt;$D$2,(SUM(C187:C189)/$D$2),"xxxxx")</f>
        <v>5.0133333333333336</v>
      </c>
      <c r="E190" s="29">
        <f ca="1">IF(B190&gt;=2*$D$2,SUM(OFFSET(D190,0,0,-$D$2,1))/$D$2,"xxxxx")</f>
        <v>6.0466666666666669</v>
      </c>
      <c r="F190" s="44">
        <f ca="1">IF(E190="xxxxx","xxxxx",IF(E189="xxxxx","",2*D189-E189+(2/($D$2-1))*(D189-E189)))</f>
        <v>1.8633333333333333</v>
      </c>
      <c r="G190" s="1">
        <f ca="1">ABS(C190-F190)</f>
        <v>7.8466666666666676</v>
      </c>
      <c r="H190" s="1">
        <f ca="1">G190^2</f>
        <v>61.570177777777793</v>
      </c>
      <c r="I190" s="4">
        <f ca="1">ABS((C190-F190)/C190)</f>
        <v>0.80810161345691733</v>
      </c>
      <c r="J190" s="1">
        <f ca="1">ABS((F190-C190)/C189)^2</f>
        <v>1.9151565925359122</v>
      </c>
      <c r="K190" s="1">
        <f>ABS((C190-C189)/C189)^2</f>
        <v>0.5076876658299353</v>
      </c>
      <c r="L190" s="1">
        <f ca="1">F190-C190</f>
        <v>-7.8466666666666676</v>
      </c>
      <c r="M190" s="1">
        <f ca="1">ABS(L190-L189)^2</f>
        <v>22.278400000000047</v>
      </c>
    </row>
    <row r="191" spans="1:13">
      <c r="A191" s="6">
        <v>40756</v>
      </c>
      <c r="B191" s="47">
        <v>188</v>
      </c>
      <c r="C191" s="28">
        <v>28.91</v>
      </c>
      <c r="D191" s="29">
        <f>IF(B191&gt;$D$2,(SUM(C188:C190)/$D$2),"xxxxx")</f>
        <v>6.7399999999999993</v>
      </c>
      <c r="E191" s="29">
        <f ca="1">IF(B191&gt;=2*$D$2,SUM(OFFSET(D191,0,0,-$D$2,1))/$D$2,"xxxxx")</f>
        <v>5.7966666666666669</v>
      </c>
      <c r="F191" s="44">
        <f ca="1">IF(E191="xxxxx","xxxxx",IF(E190="xxxxx","",2*D190-E190+(2/($D$2-1))*(D190-E190)))</f>
        <v>2.9466666666666672</v>
      </c>
      <c r="G191" s="1">
        <f ca="1">ABS(C191-F191)</f>
        <v>25.963333333333331</v>
      </c>
      <c r="H191" s="1">
        <f ca="1">G191^2</f>
        <v>674.09467777777763</v>
      </c>
      <c r="I191" s="4">
        <f ca="1">ABS((C191-F191)/C191)</f>
        <v>0.8980744840309004</v>
      </c>
      <c r="J191" s="1">
        <f ca="1">ABS((F191-C191)/C190)^2</f>
        <v>7.1496114167476534</v>
      </c>
      <c r="K191" s="1">
        <f>ABS((C191-C190)/C190)^2</f>
        <v>3.9098851237907546</v>
      </c>
      <c r="L191" s="1">
        <f ca="1">F191-C191</f>
        <v>-25.963333333333331</v>
      </c>
      <c r="M191" s="1">
        <f ca="1">ABS(L191-L190)^2</f>
        <v>328.21361111111099</v>
      </c>
    </row>
    <row r="192" spans="1:13">
      <c r="A192" s="6">
        <v>40787</v>
      </c>
      <c r="B192" s="47">
        <v>189</v>
      </c>
      <c r="C192" s="28">
        <v>38.74</v>
      </c>
      <c r="D192" s="29">
        <f>IF(B192&gt;$D$2,(SUM(C189:C191)/$D$2),"xxxxx")</f>
        <v>14.763333333333334</v>
      </c>
      <c r="E192" s="29">
        <f ca="1">IF(B192&gt;=2*$D$2,SUM(OFFSET(D192,0,0,-$D$2,1))/$D$2,"xxxxx")</f>
        <v>8.8388888888888886</v>
      </c>
      <c r="F192" s="44">
        <f ca="1">IF(E192="xxxxx","xxxxx",IF(E191="xxxxx","",2*D191-E191+(2/($D$2-1))*(D191-E191)))</f>
        <v>8.6266666666666652</v>
      </c>
      <c r="G192" s="1">
        <f ca="1">ABS(C192-F192)</f>
        <v>30.113333333333337</v>
      </c>
      <c r="H192" s="1">
        <f ca="1">G192^2</f>
        <v>906.81284444444464</v>
      </c>
      <c r="I192" s="4">
        <f ca="1">ABS((C192-F192)/C192)</f>
        <v>0.77731887799001897</v>
      </c>
      <c r="J192" s="1">
        <f ca="1">ABS((F192-C192)/C191)^2</f>
        <v>1.0849793679096944</v>
      </c>
      <c r="K192" s="1">
        <f>ABS((C192-C191)/C191)^2</f>
        <v>0.11561411319448081</v>
      </c>
      <c r="L192" s="1">
        <f ca="1">F192-C192</f>
        <v>-30.113333333333337</v>
      </c>
      <c r="M192" s="1">
        <f ca="1">ABS(L192-L191)^2</f>
        <v>17.222500000000046</v>
      </c>
    </row>
    <row r="193" spans="1:13">
      <c r="A193" s="6">
        <v>40817</v>
      </c>
      <c r="B193" s="47">
        <v>190</v>
      </c>
      <c r="C193" s="28">
        <v>33.14</v>
      </c>
      <c r="D193" s="29">
        <f>IF(B193&gt;$D$2,(SUM(C190:C192)/$D$2),"xxxxx")</f>
        <v>25.786666666666672</v>
      </c>
      <c r="E193" s="29">
        <f ca="1">IF(B193&gt;=2*$D$2,SUM(OFFSET(D193,0,0,-$D$2,1))/$D$2,"xxxxx")</f>
        <v>15.763333333333335</v>
      </c>
      <c r="F193" s="44">
        <f ca="1">IF(E193="xxxxx","xxxxx",IF(E192="xxxxx","",2*D192-E192+(2/($D$2-1))*(D192-E192)))</f>
        <v>26.612222222222222</v>
      </c>
      <c r="G193" s="1">
        <f ca="1">ABS(C193-F193)</f>
        <v>6.5277777777777786</v>
      </c>
      <c r="H193" s="1">
        <f ca="1">G193^2</f>
        <v>42.611882716049394</v>
      </c>
      <c r="I193" s="4">
        <f ca="1">ABS((C193-F193)/C193)</f>
        <v>0.19697579293234094</v>
      </c>
      <c r="J193" s="1">
        <f ca="1">ABS((F193-C193)/C192)^2</f>
        <v>2.8393013585699532E-2</v>
      </c>
      <c r="K193" s="1">
        <f>ABS((C193-C192)/C192)^2</f>
        <v>2.0895695033727634E-2</v>
      </c>
      <c r="L193" s="1">
        <f ca="1">F193-C193</f>
        <v>-6.5277777777777786</v>
      </c>
      <c r="M193" s="1">
        <f ca="1">ABS(L193-L192)^2</f>
        <v>556.27843086419762</v>
      </c>
    </row>
    <row r="194" spans="1:13">
      <c r="A194" s="6">
        <v>40848</v>
      </c>
      <c r="B194" s="47">
        <v>191</v>
      </c>
      <c r="C194" s="28">
        <v>24.65</v>
      </c>
      <c r="D194" s="29">
        <f>IF(B194&gt;$D$2,(SUM(C191:C193)/$D$2),"xxxxx")</f>
        <v>33.596666666666671</v>
      </c>
      <c r="E194" s="29">
        <f ca="1">IF(B194&gt;=2*$D$2,SUM(OFFSET(D194,0,0,-$D$2,1))/$D$2,"xxxxx")</f>
        <v>24.715555555555557</v>
      </c>
      <c r="F194" s="44">
        <f ca="1">IF(E194="xxxxx","xxxxx",IF(E193="xxxxx","",2*D193-E193+(2/($D$2-1))*(D193-E193)))</f>
        <v>45.833333333333343</v>
      </c>
      <c r="G194" s="1">
        <f ca="1">ABS(C194-F194)</f>
        <v>21.183333333333344</v>
      </c>
      <c r="H194" s="1">
        <f ca="1">G194^2</f>
        <v>448.7336111111116</v>
      </c>
      <c r="I194" s="4">
        <f ca="1">ABS((C194-F194)/C194)</f>
        <v>0.8593644354293446</v>
      </c>
      <c r="J194" s="1">
        <f ca="1">ABS((F194-C194)/C193)^2</f>
        <v>0.40858610396950923</v>
      </c>
      <c r="K194" s="1">
        <f>ABS((C194-C193)/C193)^2</f>
        <v>6.5631204134250248E-2</v>
      </c>
      <c r="L194" s="1">
        <f ca="1">F194-C194</f>
        <v>21.183333333333344</v>
      </c>
      <c r="M194" s="1">
        <f ca="1">ABS(L194-L193)^2</f>
        <v>767.90567901234635</v>
      </c>
    </row>
    <row r="195" spans="1:13">
      <c r="A195" s="6">
        <v>40878</v>
      </c>
      <c r="B195" s="47">
        <v>192</v>
      </c>
      <c r="C195" s="28">
        <v>14.19</v>
      </c>
      <c r="D195" s="29">
        <f>IF(B195&gt;$D$2,(SUM(C192:C194)/$D$2),"xxxxx")</f>
        <v>32.176666666666669</v>
      </c>
      <c r="E195" s="29">
        <f ca="1">IF(B195&gt;=2*$D$2,SUM(OFFSET(D195,0,0,-$D$2,1))/$D$2,"xxxxx")</f>
        <v>30.52</v>
      </c>
      <c r="F195" s="44">
        <f ca="1">IF(E195="xxxxx","xxxxx",IF(E194="xxxxx","",2*D194-E194+(2/($D$2-1))*(D194-E194)))</f>
        <v>51.358888888888899</v>
      </c>
      <c r="G195" s="1">
        <f ca="1">ABS(C195-F195)</f>
        <v>37.168888888888901</v>
      </c>
      <c r="H195" s="1">
        <f ca="1">G195^2</f>
        <v>1381.5263012345688</v>
      </c>
      <c r="I195" s="4">
        <f ca="1">ABS((C195-F195)/C195)</f>
        <v>2.6193720147208528</v>
      </c>
      <c r="J195" s="1">
        <f ca="1">ABS((F195-C195)/C194)^2</f>
        <v>2.2736588938601989</v>
      </c>
      <c r="K195" s="1">
        <f>ABS((C195-C194)/C194)^2</f>
        <v>0.18006508975556365</v>
      </c>
      <c r="L195" s="1">
        <f ca="1">F195-C195</f>
        <v>37.168888888888901</v>
      </c>
      <c r="M195" s="1">
        <f ca="1">ABS(L195-L194)^2</f>
        <v>255.53798641975314</v>
      </c>
    </row>
    <row r="196" spans="1:13">
      <c r="A196" s="6">
        <v>40909</v>
      </c>
      <c r="B196" s="47">
        <v>193</v>
      </c>
      <c r="C196" s="28">
        <v>5.28</v>
      </c>
      <c r="D196" s="29">
        <f>IF(B196&gt;$D$2,(SUM(C193:C195)/$D$2),"xxxxx")</f>
        <v>23.993333333333336</v>
      </c>
      <c r="E196" s="29">
        <f ca="1">IF(B196&gt;=2*$D$2,SUM(OFFSET(D196,0,0,-$D$2,1))/$D$2,"xxxxx")</f>
        <v>29.922222222222228</v>
      </c>
      <c r="F196" s="44">
        <f ca="1">IF(E196="xxxxx","xxxxx",IF(E195="xxxxx","",2*D195-E195+(2/($D$2-1))*(D195-E195)))</f>
        <v>35.490000000000009</v>
      </c>
      <c r="G196" s="1">
        <f ca="1">ABS(C196-F196)</f>
        <v>30.210000000000008</v>
      </c>
      <c r="H196" s="1">
        <f ca="1">G196^2</f>
        <v>912.64410000000044</v>
      </c>
      <c r="I196" s="4">
        <f ca="1">ABS((C196-F196)/C196)</f>
        <v>5.7215909090909101</v>
      </c>
      <c r="J196" s="1">
        <f ca="1">ABS((F196-C196)/C195)^2</f>
        <v>4.5324879653509411</v>
      </c>
      <c r="K196" s="1">
        <f>ABS((C196-C195)/C195)^2</f>
        <v>0.39426717144402379</v>
      </c>
      <c r="L196" s="1">
        <f ca="1">F196-C196</f>
        <v>30.210000000000008</v>
      </c>
      <c r="M196" s="1">
        <f ca="1">ABS(L196-L195)^2</f>
        <v>48.426134567901293</v>
      </c>
    </row>
    <row r="197" spans="1:13">
      <c r="A197" s="6">
        <v>40940</v>
      </c>
      <c r="B197" s="47">
        <v>194</v>
      </c>
      <c r="C197" s="28">
        <v>4.22</v>
      </c>
      <c r="D197" s="29">
        <f>IF(B197&gt;$D$2,(SUM(C194:C196)/$D$2),"xxxxx")</f>
        <v>14.706666666666665</v>
      </c>
      <c r="E197" s="29">
        <f ca="1">IF(B197&gt;=2*$D$2,SUM(OFFSET(D197,0,0,-$D$2,1))/$D$2,"xxxxx")</f>
        <v>23.625555555555554</v>
      </c>
      <c r="F197" s="44">
        <f ca="1">IF(E197="xxxxx","xxxxx",IF(E196="xxxxx","",2*D196-E196+(2/($D$2-1))*(D196-E196)))</f>
        <v>12.135555555555552</v>
      </c>
      <c r="G197" s="1">
        <f ca="1">ABS(C197-F197)</f>
        <v>7.9155555555555521</v>
      </c>
      <c r="H197" s="1">
        <f ca="1">G197^2</f>
        <v>62.656019753086369</v>
      </c>
      <c r="I197" s="4">
        <f ca="1">ABS((C197-F197)/C197)</f>
        <v>1.8757240652975242</v>
      </c>
      <c r="J197" s="1">
        <f ca="1">ABS((F197-C197)/C196)^2</f>
        <v>2.2474754560192252</v>
      </c>
      <c r="K197" s="1">
        <f>ABS((C197-C196)/C196)^2</f>
        <v>4.0303604224058799E-2</v>
      </c>
      <c r="L197" s="1">
        <f ca="1">F197-C197</f>
        <v>7.9155555555555521</v>
      </c>
      <c r="M197" s="1">
        <f ca="1">ABS(L197-L196)^2</f>
        <v>497.0422530864202</v>
      </c>
    </row>
    <row r="198" spans="1:13">
      <c r="A198" s="6">
        <v>40969</v>
      </c>
      <c r="B198" s="47">
        <v>195</v>
      </c>
      <c r="C198" s="28">
        <v>4.68</v>
      </c>
      <c r="D198" s="29">
        <f>IF(B198&gt;$D$2,(SUM(C195:C197)/$D$2),"xxxxx")</f>
        <v>7.8966666666666656</v>
      </c>
      <c r="E198" s="29">
        <f ca="1">IF(B198&gt;=2*$D$2,SUM(OFFSET(D198,0,0,-$D$2,1))/$D$2,"xxxxx")</f>
        <v>15.532222222222224</v>
      </c>
      <c r="F198" s="44">
        <f ca="1">IF(E198="xxxxx","xxxxx",IF(E197="xxxxx","",2*D197-E197+(2/($D$2-1))*(D197-E197)))</f>
        <v>-3.1311111111111121</v>
      </c>
      <c r="G198" s="1">
        <f ca="1">ABS(C198-F198)</f>
        <v>7.8111111111111118</v>
      </c>
      <c r="H198" s="1">
        <f ca="1">G198^2</f>
        <v>61.01345679012347</v>
      </c>
      <c r="I198" s="4">
        <f ca="1">ABS((C198-F198)/C198)</f>
        <v>1.6690408357075026</v>
      </c>
      <c r="J198" s="1">
        <f ca="1">ABS((F198-C198)/C197)^2</f>
        <v>3.4261054777590054</v>
      </c>
      <c r="K198" s="1">
        <f>ABS((C198-C197)/C197)^2</f>
        <v>1.1882033197816761E-2</v>
      </c>
      <c r="L198" s="1">
        <f ca="1">F198-C198</f>
        <v>-7.8111111111111118</v>
      </c>
      <c r="M198" s="1">
        <f ca="1">ABS(L198-L197)^2</f>
        <v>247.32804444444432</v>
      </c>
    </row>
    <row r="199" spans="1:13">
      <c r="A199" s="6">
        <v>41000</v>
      </c>
      <c r="B199" s="47">
        <v>196</v>
      </c>
      <c r="C199" s="28">
        <v>4.4800000000000004</v>
      </c>
      <c r="D199" s="29">
        <f>IF(B199&gt;$D$2,(SUM(C196:C198)/$D$2),"xxxxx")</f>
        <v>4.7266666666666666</v>
      </c>
      <c r="E199" s="29">
        <f ca="1">IF(B199&gt;=2*$D$2,SUM(OFFSET(D199,0,0,-$D$2,1))/$D$2,"xxxxx")</f>
        <v>9.11</v>
      </c>
      <c r="F199" s="44">
        <f ca="1">IF(E199="xxxxx","xxxxx",IF(E198="xxxxx","",2*D198-E198+(2/($D$2-1))*(D198-E198)))</f>
        <v>-7.3744444444444506</v>
      </c>
      <c r="G199" s="1">
        <f ca="1">ABS(C199-F199)</f>
        <v>11.85444444444445</v>
      </c>
      <c r="H199" s="1">
        <f ca="1">G199^2</f>
        <v>140.5278530864199</v>
      </c>
      <c r="I199" s="4">
        <f ca="1">ABS((C199-F199)/C199)</f>
        <v>2.6460813492063502</v>
      </c>
      <c r="J199" s="1">
        <f ca="1">ABS((F199-C199)/C198)^2</f>
        <v>6.4160938110170536</v>
      </c>
      <c r="K199" s="1">
        <f>ABS((C199-C198)/C198)^2</f>
        <v>1.8262838775659159E-3</v>
      </c>
      <c r="L199" s="1">
        <f ca="1">F199-C199</f>
        <v>-11.85444444444445</v>
      </c>
      <c r="M199" s="1">
        <f ca="1">ABS(L199-L198)^2</f>
        <v>16.348544444444485</v>
      </c>
    </row>
    <row r="200" spans="1:13">
      <c r="A200" s="6">
        <v>41030</v>
      </c>
      <c r="B200" s="47">
        <v>197</v>
      </c>
      <c r="C200" s="28">
        <v>4.1399999999999997</v>
      </c>
      <c r="D200" s="29">
        <f>IF(B200&gt;$D$2,(SUM(C197:C199)/$D$2),"xxxxx")</f>
        <v>4.46</v>
      </c>
      <c r="E200" s="29">
        <f ca="1">IF(B200&gt;=2*$D$2,SUM(OFFSET(D200,0,0,-$D$2,1))/$D$2,"xxxxx")</f>
        <v>5.6944444444444438</v>
      </c>
      <c r="F200" s="44">
        <f ca="1">IF(E200="xxxxx","xxxxx",IF(E199="xxxxx","",2*D199-E199+(2/($D$2-1))*(D199-E199)))</f>
        <v>-4.0399999999999991</v>
      </c>
      <c r="G200" s="1">
        <f ca="1">ABS(C200-F200)</f>
        <v>8.18</v>
      </c>
      <c r="H200" s="1">
        <f ca="1">G200^2</f>
        <v>66.912399999999991</v>
      </c>
      <c r="I200" s="4">
        <f ca="1">ABS((C200-F200)/C200)</f>
        <v>1.9758454106280194</v>
      </c>
      <c r="J200" s="1">
        <f ca="1">ABS((F200-C200)/C199)^2</f>
        <v>3.3338847257653055</v>
      </c>
      <c r="K200" s="1">
        <f>ABS((C200-C199)/C199)^2</f>
        <v>5.7597257653061468E-3</v>
      </c>
      <c r="L200" s="1">
        <f ca="1">F200-C200</f>
        <v>-8.18</v>
      </c>
      <c r="M200" s="1">
        <f ca="1">ABS(L200-L199)^2</f>
        <v>13.501541975308685</v>
      </c>
    </row>
    <row r="201" spans="1:13">
      <c r="A201" s="6">
        <v>41061</v>
      </c>
      <c r="B201" s="47">
        <v>198</v>
      </c>
      <c r="C201" s="28">
        <v>6.35</v>
      </c>
      <c r="D201" s="29">
        <f>IF(B201&gt;$D$2,(SUM(C198:C200)/$D$2),"xxxxx")</f>
        <v>4.4333333333333336</v>
      </c>
      <c r="E201" s="29">
        <f ca="1">IF(B201&gt;=2*$D$2,SUM(OFFSET(D201,0,0,-$D$2,1))/$D$2,"xxxxx")</f>
        <v>4.54</v>
      </c>
      <c r="F201" s="44">
        <f ca="1">IF(E201="xxxxx","xxxxx",IF(E200="xxxxx","",2*D200-E200+(2/($D$2-1))*(D200-E200)))</f>
        <v>1.9911111111111124</v>
      </c>
      <c r="G201" s="1">
        <f ca="1">ABS(C201-F201)</f>
        <v>4.3588888888888873</v>
      </c>
      <c r="H201" s="1">
        <f ca="1">G201^2</f>
        <v>18.999912345678997</v>
      </c>
      <c r="I201" s="4">
        <f ca="1">ABS((C201-F201)/C201)</f>
        <v>0.68643919510061224</v>
      </c>
      <c r="J201" s="1">
        <f ca="1">ABS((F201-C201)/C200)^2</f>
        <v>1.108538842544692</v>
      </c>
      <c r="K201" s="1">
        <f>ABS((C201-C200)/C200)^2</f>
        <v>0.28495997572872184</v>
      </c>
      <c r="L201" s="1">
        <f ca="1">F201-C201</f>
        <v>-4.3588888888888873</v>
      </c>
      <c r="M201" s="1">
        <f ca="1">ABS(L201-L200)^2</f>
        <v>14.6008901234568</v>
      </c>
    </row>
    <row r="202" spans="1:13">
      <c r="A202" s="6">
        <v>41091</v>
      </c>
      <c r="B202" s="47">
        <v>199</v>
      </c>
      <c r="C202" s="28">
        <v>7.39</v>
      </c>
      <c r="D202" s="29">
        <f>IF(B202&gt;$D$2,(SUM(C199:C201)/$D$2),"xxxxx")</f>
        <v>4.99</v>
      </c>
      <c r="E202" s="29">
        <f ca="1">IF(B202&gt;=2*$D$2,SUM(OFFSET(D202,0,0,-$D$2,1))/$D$2,"xxxxx")</f>
        <v>4.6277777777777782</v>
      </c>
      <c r="F202" s="44">
        <f ca="1">IF(E202="xxxxx","xxxxx",IF(E201="xxxxx","",2*D201-E201+(2/($D$2-1))*(D201-E201)))</f>
        <v>4.2200000000000006</v>
      </c>
      <c r="G202" s="1">
        <f ca="1">ABS(C202-F202)</f>
        <v>3.169999999999999</v>
      </c>
      <c r="H202" s="1">
        <f ca="1">G202^2</f>
        <v>10.048899999999994</v>
      </c>
      <c r="I202" s="4">
        <f ca="1">ABS((C202-F202)/C202)</f>
        <v>0.42895805142083887</v>
      </c>
      <c r="J202" s="1">
        <f ca="1">ABS((F202-C202)/C201)^2</f>
        <v>0.24921321842643673</v>
      </c>
      <c r="K202" s="1">
        <f>ABS((C202-C201)/C201)^2</f>
        <v>2.6823733647467304E-2</v>
      </c>
      <c r="L202" s="1">
        <f ca="1">F202-C202</f>
        <v>-3.169999999999999</v>
      </c>
      <c r="M202" s="1">
        <f ca="1">ABS(L202-L201)^2</f>
        <v>1.4134567901234552</v>
      </c>
    </row>
    <row r="203" spans="1:13">
      <c r="A203" s="6">
        <v>41122</v>
      </c>
      <c r="B203" s="47">
        <v>200</v>
      </c>
      <c r="C203" s="28">
        <v>12.35</v>
      </c>
      <c r="D203" s="29">
        <f>IF(B203&gt;$D$2,(SUM(C200:C202)/$D$2),"xxxxx")</f>
        <v>5.96</v>
      </c>
      <c r="E203" s="29">
        <f ca="1">IF(B203&gt;=2*$D$2,SUM(OFFSET(D203,0,0,-$D$2,1))/$D$2,"xxxxx")</f>
        <v>5.1277777777777773</v>
      </c>
      <c r="F203" s="44">
        <f ca="1">IF(E203="xxxxx","xxxxx",IF(E202="xxxxx","",2*D202-E202+(2/($D$2-1))*(D202-E202)))</f>
        <v>5.7144444444444442</v>
      </c>
      <c r="G203" s="1">
        <f ca="1">ABS(C203-F203)</f>
        <v>6.6355555555555554</v>
      </c>
      <c r="H203" s="1">
        <f ca="1">G203^2</f>
        <v>44.030597530864199</v>
      </c>
      <c r="I203" s="4">
        <f ca="1">ABS((C203-F203)/C203)</f>
        <v>0.53729194781826362</v>
      </c>
      <c r="J203" s="1">
        <f ca="1">ABS((F203-C203)/C202)^2</f>
        <v>0.80624252740444324</v>
      </c>
      <c r="K203" s="1">
        <f>ABS((C203-C202)/C202)^2</f>
        <v>0.45047892316904137</v>
      </c>
      <c r="L203" s="1">
        <f ca="1">F203-C203</f>
        <v>-6.6355555555555554</v>
      </c>
      <c r="M203" s="1">
        <f ca="1">ABS(L203-L202)^2</f>
        <v>12.010075308641982</v>
      </c>
    </row>
    <row r="204" spans="1:13">
      <c r="A204" s="6">
        <v>41153</v>
      </c>
      <c r="B204" s="47">
        <v>201</v>
      </c>
      <c r="C204" s="28">
        <v>24.08</v>
      </c>
      <c r="D204" s="29">
        <f>IF(B204&gt;$D$2,(SUM(C201:C203)/$D$2),"xxxxx")</f>
        <v>8.6966666666666654</v>
      </c>
      <c r="E204" s="29">
        <f ca="1">IF(B204&gt;=2*$D$2,SUM(OFFSET(D204,0,0,-$D$2,1))/$D$2,"xxxxx")</f>
        <v>6.5488888888888885</v>
      </c>
      <c r="F204" s="44">
        <f ca="1">IF(E204="xxxxx","xxxxx",IF(E203="xxxxx","",2*D203-E203+(2/($D$2-1))*(D203-E203)))</f>
        <v>7.6244444444444452</v>
      </c>
      <c r="G204" s="1">
        <f ca="1">ABS(C204-F204)</f>
        <v>16.455555555555552</v>
      </c>
      <c r="H204" s="1">
        <f ca="1">G204^2</f>
        <v>270.78530864197518</v>
      </c>
      <c r="I204" s="4">
        <f ca="1">ABS((C204-F204)/C204)</f>
        <v>0.68337024732373564</v>
      </c>
      <c r="J204" s="1">
        <f ca="1">ABS((F204-C204)/C203)^2</f>
        <v>1.7753794269171774</v>
      </c>
      <c r="K204" s="1">
        <f>ABS((C204-C203)/C203)^2</f>
        <v>0.90211542559294511</v>
      </c>
      <c r="L204" s="1">
        <f ca="1">F204-C204</f>
        <v>-16.455555555555552</v>
      </c>
      <c r="M204" s="1">
        <f ca="1">ABS(L204-L203)^2</f>
        <v>96.43239999999993</v>
      </c>
    </row>
    <row r="205" spans="1:13">
      <c r="A205" s="6">
        <v>41183</v>
      </c>
      <c r="B205" s="47">
        <v>202</v>
      </c>
      <c r="C205" s="28">
        <v>24.99</v>
      </c>
      <c r="D205" s="29">
        <f>IF(B205&gt;$D$2,(SUM(C202:C204)/$D$2),"xxxxx")</f>
        <v>14.606666666666664</v>
      </c>
      <c r="E205" s="29">
        <f ca="1">IF(B205&gt;=2*$D$2,SUM(OFFSET(D205,0,0,-$D$2,1))/$D$2,"xxxxx")</f>
        <v>9.7544444444444434</v>
      </c>
      <c r="F205" s="44">
        <f ca="1">IF(E205="xxxxx","xxxxx",IF(E204="xxxxx","",2*D204-E204+(2/($D$2-1))*(D204-E204)))</f>
        <v>12.992222222222217</v>
      </c>
      <c r="G205" s="1">
        <f ca="1">ABS(C205-F205)</f>
        <v>11.997777777777781</v>
      </c>
      <c r="H205" s="1">
        <f ca="1">G205^2</f>
        <v>143.94667160493836</v>
      </c>
      <c r="I205" s="4">
        <f ca="1">ABS((C205-F205)/C205)</f>
        <v>0.48010315237206008</v>
      </c>
      <c r="J205" s="1">
        <f ca="1">ABS((F205-C205)/C204)^2</f>
        <v>0.24824965991845147</v>
      </c>
      <c r="K205" s="1">
        <f>ABS((C205-C204)/C204)^2</f>
        <v>1.4281368307193087E-3</v>
      </c>
      <c r="L205" s="1">
        <f ca="1">F205-C205</f>
        <v>-11.997777777777781</v>
      </c>
      <c r="M205" s="1">
        <f ca="1">ABS(L205-L204)^2</f>
        <v>19.871782716049324</v>
      </c>
    </row>
    <row r="206" spans="1:13">
      <c r="A206" s="25">
        <v>41214</v>
      </c>
      <c r="B206" s="25"/>
      <c r="C206" s="27"/>
      <c r="D206" s="43"/>
      <c r="E206" s="46"/>
      <c r="F206" s="45">
        <f ca="1">IF(E206="xxxxx","xxxxx",IF(E205="xxxxx","",2*D205-E205+(2/($D$2-1))*(D205-E205)))</f>
        <v>24.311111111111106</v>
      </c>
    </row>
    <row r="207" spans="1:13">
      <c r="A207" s="25">
        <v>41244</v>
      </c>
      <c r="B207" s="25"/>
      <c r="C207" s="27"/>
      <c r="D207" s="43"/>
      <c r="E207" s="42"/>
      <c r="F207" s="44"/>
    </row>
    <row r="208" spans="1:13">
      <c r="A208" s="25">
        <v>41275</v>
      </c>
      <c r="B208" s="25"/>
      <c r="C208" s="27"/>
      <c r="D208" s="43"/>
      <c r="E208" s="42"/>
      <c r="F208" s="42"/>
    </row>
    <row r="209" spans="1:15">
      <c r="A209" s="25">
        <v>41306</v>
      </c>
      <c r="B209" s="25"/>
      <c r="C209" s="5"/>
    </row>
    <row r="210" spans="1:15">
      <c r="A210" s="12"/>
      <c r="B210" s="12"/>
      <c r="C210" s="22" t="s">
        <v>11</v>
      </c>
      <c r="D210" s="21">
        <f ca="1">SQRT(SUM(H7:H205)/COUNTA(H7:H205))</f>
        <v>14.596734614700587</v>
      </c>
      <c r="E210" s="40"/>
      <c r="F210" s="40"/>
      <c r="G210" s="20"/>
    </row>
    <row r="211" spans="1:15">
      <c r="A211" s="6"/>
      <c r="B211" s="6"/>
      <c r="C211" s="22" t="s">
        <v>10</v>
      </c>
      <c r="D211" s="21">
        <f ca="1">SUM(H7:H205)/COUNTA(H7:H205)</f>
        <v>213.06466141199829</v>
      </c>
      <c r="E211" s="40"/>
      <c r="F211" s="40"/>
      <c r="G211" s="24">
        <f ca="1">D210^2</f>
        <v>213.06466141199829</v>
      </c>
      <c r="I211" s="4"/>
    </row>
    <row r="212" spans="1:15">
      <c r="A212" s="6"/>
      <c r="B212" s="6"/>
      <c r="C212" s="22" t="s">
        <v>9</v>
      </c>
      <c r="D212" s="21">
        <f ca="1">SUM(G7:G205)/COUNTA(G7:G205)</f>
        <v>10.53164965986395</v>
      </c>
      <c r="E212" s="40"/>
      <c r="F212" s="40"/>
      <c r="G212" s="20"/>
      <c r="I212" s="4"/>
    </row>
    <row r="213" spans="1:15">
      <c r="A213" s="6"/>
      <c r="B213" s="6"/>
      <c r="C213" s="22" t="s">
        <v>8</v>
      </c>
      <c r="D213" s="23">
        <f ca="1">SUM(I7:I205)/COUNTA(I7:I205)</f>
        <v>1.9740572048620302</v>
      </c>
      <c r="E213" s="41"/>
      <c r="F213" s="41"/>
      <c r="G213" s="20"/>
      <c r="I213" s="4"/>
    </row>
    <row r="214" spans="1:15">
      <c r="A214" s="6"/>
      <c r="B214" s="6"/>
      <c r="C214" s="22" t="s">
        <v>7</v>
      </c>
      <c r="D214" s="21">
        <f ca="1">SQRT(SUM(J7:J205)/SUM(K7:K205))</f>
        <v>3.761372060156297</v>
      </c>
      <c r="E214" s="40"/>
      <c r="F214" s="40"/>
      <c r="G214" s="20"/>
      <c r="I214" s="4"/>
    </row>
    <row r="215" spans="1:15" hidden="1">
      <c r="A215" s="6"/>
      <c r="B215" s="6"/>
      <c r="C215" s="5"/>
      <c r="I215" s="4"/>
    </row>
    <row r="216" spans="1:15" hidden="1">
      <c r="A216" s="6"/>
      <c r="B216" s="6"/>
      <c r="C216" s="5"/>
      <c r="I216" s="4"/>
    </row>
    <row r="217" spans="1:15" hidden="1">
      <c r="A217" s="6"/>
      <c r="B217" s="6"/>
      <c r="C217" s="5"/>
      <c r="I217" s="4"/>
    </row>
    <row r="218" spans="1:15">
      <c r="A218" s="19" t="s">
        <v>6</v>
      </c>
      <c r="B218" s="19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</row>
    <row r="219" spans="1:1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</row>
    <row r="220" spans="1:15" ht="30">
      <c r="A220" s="16" t="s">
        <v>5</v>
      </c>
      <c r="B220" s="16"/>
      <c r="C220" s="16" t="s">
        <v>4</v>
      </c>
      <c r="D220" s="17" t="s">
        <v>3</v>
      </c>
      <c r="E220" s="17"/>
      <c r="F220" s="17"/>
      <c r="G220" s="16" t="s">
        <v>2</v>
      </c>
      <c r="H220" s="16" t="s">
        <v>1</v>
      </c>
      <c r="I220" s="16"/>
      <c r="J220" s="16"/>
      <c r="K220" s="16"/>
      <c r="L220" s="16" t="s">
        <v>0</v>
      </c>
      <c r="M220" s="16"/>
    </row>
    <row r="221" spans="1:15">
      <c r="A221" s="12">
        <v>1</v>
      </c>
      <c r="B221" s="12"/>
      <c r="C221" s="15">
        <v>265.22000000000003</v>
      </c>
      <c r="D221" s="14"/>
      <c r="E221" s="14"/>
      <c r="F221" s="14"/>
      <c r="G221" s="14"/>
      <c r="H221" s="14"/>
      <c r="I221" s="14"/>
      <c r="J221" s="14"/>
      <c r="K221" s="14"/>
      <c r="L221" s="14"/>
      <c r="M221" s="8"/>
      <c r="N221" s="8"/>
      <c r="O221" s="8"/>
    </row>
    <row r="222" spans="1:15">
      <c r="A222" s="12">
        <v>2</v>
      </c>
      <c r="B222" s="12"/>
      <c r="C222" s="11">
        <v>146.63999999999999</v>
      </c>
      <c r="D222" s="13"/>
      <c r="E222" s="13"/>
      <c r="F222" s="13"/>
      <c r="G222" s="13"/>
      <c r="H222" s="13"/>
      <c r="I222" s="13"/>
      <c r="J222" s="13"/>
      <c r="K222" s="13"/>
      <c r="L222" s="13"/>
      <c r="M222" s="8"/>
      <c r="N222" s="8"/>
      <c r="O222" s="8"/>
    </row>
    <row r="223" spans="1:15">
      <c r="A223" s="12">
        <v>3</v>
      </c>
      <c r="B223" s="12"/>
      <c r="C223" s="11">
        <v>182.5</v>
      </c>
      <c r="D223" s="13"/>
      <c r="E223" s="13"/>
      <c r="F223" s="13"/>
      <c r="G223" s="13"/>
      <c r="H223" s="13"/>
      <c r="I223" s="13"/>
      <c r="J223" s="13"/>
      <c r="K223" s="13"/>
      <c r="L223" s="13"/>
      <c r="M223" s="8"/>
      <c r="N223" s="8"/>
      <c r="O223" s="8"/>
    </row>
    <row r="224" spans="1:15">
      <c r="A224" s="12">
        <v>4</v>
      </c>
      <c r="B224" s="12"/>
      <c r="C224" s="11">
        <v>118.54</v>
      </c>
      <c r="D224" s="10">
        <v>198.12</v>
      </c>
      <c r="E224" s="10"/>
      <c r="F224" s="10"/>
      <c r="G224" s="9">
        <v>79.58</v>
      </c>
      <c r="H224" s="9">
        <v>6332.9763999999996</v>
      </c>
      <c r="I224" s="7">
        <v>0.67133457060907709</v>
      </c>
      <c r="J224" s="9">
        <v>0.19014378382435732</v>
      </c>
      <c r="K224" s="9">
        <v>0.12282624432351284</v>
      </c>
      <c r="L224" s="9">
        <v>79.58</v>
      </c>
      <c r="M224" s="8"/>
      <c r="N224" s="1"/>
      <c r="O224" s="8"/>
    </row>
    <row r="225" spans="1:9">
      <c r="A225" s="6"/>
      <c r="B225" s="6"/>
      <c r="C225" s="5"/>
      <c r="I225" s="7"/>
    </row>
    <row r="226" spans="1:9">
      <c r="A226" s="6"/>
      <c r="B226" s="6"/>
      <c r="C226" s="5"/>
      <c r="I226" s="4"/>
    </row>
    <row r="227" spans="1:9">
      <c r="A227" s="6"/>
      <c r="B227" s="6"/>
      <c r="C227" s="5"/>
      <c r="I227" s="4"/>
    </row>
    <row r="228" spans="1:9">
      <c r="A228" s="6"/>
      <c r="B228" s="6"/>
      <c r="C228" s="5"/>
      <c r="I228" s="4"/>
    </row>
    <row r="229" spans="1:9">
      <c r="A229" s="6"/>
      <c r="B229" s="6"/>
      <c r="C229" s="5"/>
      <c r="I229" s="4"/>
    </row>
    <row r="230" spans="1:9">
      <c r="A230" s="6"/>
      <c r="B230" s="6"/>
      <c r="C230" s="5"/>
      <c r="I230" s="4"/>
    </row>
    <row r="231" spans="1:9">
      <c r="A231" s="6"/>
      <c r="B231" s="6"/>
      <c r="C231" s="5"/>
      <c r="I231" s="4"/>
    </row>
    <row r="232" spans="1:9">
      <c r="A232" s="6"/>
      <c r="B232" s="6"/>
      <c r="C232" s="5"/>
      <c r="I232" s="4"/>
    </row>
    <row r="233" spans="1:9">
      <c r="A233" s="6"/>
      <c r="B233" s="6"/>
      <c r="C233" s="5"/>
      <c r="I233" s="4"/>
    </row>
    <row r="234" spans="1:9">
      <c r="A234" s="6"/>
      <c r="B234" s="6"/>
      <c r="C234" s="5"/>
      <c r="I234" s="4"/>
    </row>
    <row r="235" spans="1:9">
      <c r="A235" s="6"/>
      <c r="B235" s="6"/>
      <c r="C235" s="5"/>
      <c r="I235" s="4"/>
    </row>
    <row r="236" spans="1:9">
      <c r="A236" s="6"/>
      <c r="B236" s="6"/>
      <c r="C236" s="5"/>
      <c r="I236" s="4"/>
    </row>
    <row r="237" spans="1:9">
      <c r="A237" s="6"/>
      <c r="B237" s="6"/>
      <c r="C237" s="5"/>
      <c r="I237" s="4"/>
    </row>
    <row r="238" spans="1:9">
      <c r="A238" s="6"/>
      <c r="B238" s="6"/>
      <c r="C238" s="5"/>
      <c r="I238" s="4"/>
    </row>
    <row r="239" spans="1:9">
      <c r="A239" s="6"/>
      <c r="B239" s="6"/>
      <c r="C239" s="5"/>
      <c r="I239" s="4"/>
    </row>
    <row r="240" spans="1:9">
      <c r="A240" s="6"/>
      <c r="B240" s="6"/>
      <c r="C240" s="5"/>
      <c r="I240" s="4"/>
    </row>
    <row r="241" spans="1:9">
      <c r="A241" s="6"/>
      <c r="B241" s="6"/>
      <c r="C241" s="5"/>
      <c r="I241" s="4"/>
    </row>
    <row r="242" spans="1:9">
      <c r="A242" s="6"/>
      <c r="B242" s="6"/>
      <c r="C242" s="5"/>
      <c r="I242" s="4"/>
    </row>
    <row r="243" spans="1:9">
      <c r="A243" s="6"/>
      <c r="B243" s="6"/>
      <c r="C243" s="5"/>
      <c r="I243" s="4"/>
    </row>
    <row r="244" spans="1:9">
      <c r="A244" s="6"/>
      <c r="B244" s="6"/>
      <c r="C244" s="5"/>
      <c r="I244" s="4"/>
    </row>
    <row r="245" spans="1:9">
      <c r="A245" s="6"/>
      <c r="B245" s="6"/>
      <c r="C245" s="5"/>
      <c r="I245" s="4"/>
    </row>
    <row r="246" spans="1:9">
      <c r="A246" s="6"/>
      <c r="B246" s="6"/>
      <c r="C246" s="5"/>
      <c r="I246" s="4"/>
    </row>
    <row r="247" spans="1:9">
      <c r="A247" s="6"/>
      <c r="B247" s="6"/>
      <c r="C247" s="5"/>
      <c r="I247" s="4"/>
    </row>
    <row r="248" spans="1:9">
      <c r="A248" s="6"/>
      <c r="B248" s="6"/>
      <c r="C248" s="5"/>
      <c r="I248" s="4"/>
    </row>
    <row r="249" spans="1:9">
      <c r="A249" s="6"/>
      <c r="B249" s="6"/>
      <c r="C249" s="5"/>
      <c r="I249" s="4"/>
    </row>
    <row r="250" spans="1:9">
      <c r="A250" s="6"/>
      <c r="B250" s="6"/>
      <c r="C250" s="5"/>
      <c r="I250" s="4"/>
    </row>
    <row r="251" spans="1:9">
      <c r="A251" s="6"/>
      <c r="B251" s="6"/>
      <c r="C251" s="5"/>
      <c r="I251" s="4"/>
    </row>
    <row r="252" spans="1:9">
      <c r="A252" s="6"/>
      <c r="B252" s="6"/>
      <c r="C252" s="5"/>
      <c r="I252" s="4"/>
    </row>
    <row r="253" spans="1:9">
      <c r="A253" s="6"/>
      <c r="B253" s="6"/>
      <c r="C253" s="5"/>
      <c r="I253" s="4"/>
    </row>
    <row r="254" spans="1:9">
      <c r="A254" s="6"/>
      <c r="B254" s="6"/>
      <c r="C254" s="5"/>
      <c r="I254" s="4"/>
    </row>
    <row r="255" spans="1:9">
      <c r="A255" s="6"/>
      <c r="B255" s="6"/>
      <c r="C255" s="5"/>
      <c r="I255" s="4"/>
    </row>
    <row r="256" spans="1:9">
      <c r="A256" s="6"/>
      <c r="B256" s="6"/>
      <c r="C256" s="5"/>
      <c r="I256" s="4"/>
    </row>
    <row r="257" spans="1:9">
      <c r="A257" s="6"/>
      <c r="B257" s="6"/>
      <c r="C257" s="5"/>
      <c r="I257" s="4"/>
    </row>
    <row r="258" spans="1:9">
      <c r="A258" s="6"/>
      <c r="B258" s="6"/>
      <c r="C258" s="5"/>
      <c r="I258" s="4"/>
    </row>
    <row r="259" spans="1:9">
      <c r="A259" s="6"/>
      <c r="B259" s="6"/>
      <c r="C259" s="5"/>
      <c r="I259" s="4"/>
    </row>
    <row r="260" spans="1:9">
      <c r="A260" s="6"/>
      <c r="B260" s="6"/>
      <c r="C260" s="5"/>
      <c r="I260" s="4"/>
    </row>
    <row r="261" spans="1:9">
      <c r="A261" s="6"/>
      <c r="B261" s="6"/>
      <c r="C261" s="5"/>
      <c r="I261" s="4"/>
    </row>
    <row r="262" spans="1:9">
      <c r="A262" s="6"/>
      <c r="B262" s="6"/>
      <c r="C262" s="5"/>
      <c r="I262" s="4"/>
    </row>
    <row r="263" spans="1:9">
      <c r="A263" s="6"/>
      <c r="B263" s="6"/>
      <c r="C263" s="5"/>
      <c r="I263" s="4"/>
    </row>
    <row r="264" spans="1:9">
      <c r="A264" s="6"/>
      <c r="B264" s="6"/>
      <c r="C264" s="5"/>
      <c r="I264" s="4"/>
    </row>
    <row r="265" spans="1:9">
      <c r="A265" s="6"/>
      <c r="B265" s="6"/>
      <c r="C265" s="5"/>
      <c r="I265" s="4"/>
    </row>
    <row r="266" spans="1:9">
      <c r="A266" s="6"/>
      <c r="B266" s="6"/>
      <c r="C266" s="5"/>
      <c r="I266" s="4"/>
    </row>
    <row r="267" spans="1:9">
      <c r="A267" s="6"/>
      <c r="B267" s="6"/>
      <c r="C267" s="5"/>
      <c r="I267" s="4"/>
    </row>
    <row r="268" spans="1:9">
      <c r="A268" s="6"/>
      <c r="B268" s="6"/>
      <c r="C268" s="5"/>
      <c r="I268" s="4"/>
    </row>
    <row r="269" spans="1:9">
      <c r="A269" s="6"/>
      <c r="B269" s="6"/>
      <c r="C269" s="5"/>
      <c r="I269" s="4"/>
    </row>
    <row r="270" spans="1:9">
      <c r="A270" s="6"/>
      <c r="B270" s="6"/>
      <c r="C270" s="5"/>
      <c r="I270" s="4"/>
    </row>
    <row r="271" spans="1:9">
      <c r="A271" s="6"/>
      <c r="B271" s="6"/>
      <c r="C271" s="5"/>
      <c r="I271" s="4"/>
    </row>
    <row r="272" spans="1:9">
      <c r="A272" s="6"/>
      <c r="B272" s="6"/>
      <c r="C272" s="5"/>
      <c r="I272" s="4"/>
    </row>
    <row r="273" spans="1:9">
      <c r="A273" s="6"/>
      <c r="B273" s="6"/>
      <c r="C273" s="5"/>
      <c r="I273" s="4"/>
    </row>
    <row r="274" spans="1:9">
      <c r="A274" s="6"/>
      <c r="B274" s="6"/>
      <c r="C274" s="5"/>
      <c r="I274" s="4"/>
    </row>
    <row r="275" spans="1:9">
      <c r="A275" s="6"/>
      <c r="B275" s="6"/>
      <c r="C275" s="5"/>
      <c r="I275" s="4"/>
    </row>
    <row r="276" spans="1:9">
      <c r="A276" s="6"/>
      <c r="B276" s="6"/>
      <c r="C276" s="5"/>
      <c r="I276" s="4"/>
    </row>
    <row r="277" spans="1:9">
      <c r="A277" s="6"/>
      <c r="B277" s="6"/>
      <c r="C277" s="5"/>
      <c r="I277" s="4"/>
    </row>
    <row r="278" spans="1:9">
      <c r="A278" s="6"/>
      <c r="B278" s="6"/>
      <c r="C278" s="5"/>
      <c r="I278" s="4"/>
    </row>
    <row r="279" spans="1:9">
      <c r="A279" s="6"/>
      <c r="B279" s="6"/>
      <c r="C279" s="5"/>
      <c r="I279" s="4"/>
    </row>
    <row r="280" spans="1:9">
      <c r="A280" s="6"/>
      <c r="B280" s="6"/>
      <c r="C280" s="5"/>
      <c r="I280" s="4"/>
    </row>
    <row r="281" spans="1:9">
      <c r="A281" s="6"/>
      <c r="B281" s="6"/>
      <c r="C281" s="5"/>
      <c r="I281" s="4"/>
    </row>
    <row r="282" spans="1:9">
      <c r="A282" s="6"/>
      <c r="B282" s="6"/>
      <c r="C282" s="5"/>
      <c r="I282" s="4"/>
    </row>
    <row r="283" spans="1:9">
      <c r="A283" s="6"/>
      <c r="B283" s="6"/>
      <c r="C283" s="5"/>
      <c r="I283" s="4"/>
    </row>
    <row r="284" spans="1:9">
      <c r="A284" s="6"/>
      <c r="B284" s="6"/>
      <c r="C284" s="5"/>
      <c r="I284" s="4"/>
    </row>
    <row r="285" spans="1:9">
      <c r="A285" s="6"/>
      <c r="B285" s="6"/>
      <c r="C285" s="5"/>
      <c r="I285" s="4"/>
    </row>
    <row r="286" spans="1:9">
      <c r="A286" s="6"/>
      <c r="B286" s="6"/>
      <c r="C286" s="5"/>
      <c r="I286" s="4"/>
    </row>
    <row r="287" spans="1:9">
      <c r="A287" s="6"/>
      <c r="B287" s="6"/>
      <c r="C287" s="5"/>
      <c r="I287" s="4"/>
    </row>
    <row r="288" spans="1:9">
      <c r="A288" s="6"/>
      <c r="B288" s="6"/>
      <c r="C288" s="5"/>
      <c r="I288" s="4"/>
    </row>
    <row r="289" spans="1:9">
      <c r="A289" s="6"/>
      <c r="B289" s="6"/>
      <c r="C289" s="5"/>
      <c r="I289" s="4"/>
    </row>
    <row r="290" spans="1:9">
      <c r="A290" s="6"/>
      <c r="B290" s="6"/>
      <c r="C290" s="5"/>
      <c r="I290" s="4"/>
    </row>
    <row r="291" spans="1:9">
      <c r="A291" s="6"/>
      <c r="B291" s="6"/>
      <c r="C291" s="5"/>
      <c r="I291" s="4"/>
    </row>
    <row r="292" spans="1:9">
      <c r="A292" s="6"/>
      <c r="B292" s="6"/>
      <c r="C292" s="5"/>
      <c r="I292" s="4"/>
    </row>
    <row r="293" spans="1:9">
      <c r="A293" s="6"/>
      <c r="B293" s="6"/>
      <c r="C293" s="5"/>
      <c r="I293" s="4"/>
    </row>
    <row r="294" spans="1:9">
      <c r="A294" s="6"/>
      <c r="B294" s="6"/>
      <c r="C294" s="5"/>
      <c r="I294" s="4"/>
    </row>
    <row r="295" spans="1:9">
      <c r="A295" s="6"/>
      <c r="B295" s="6"/>
      <c r="C295" s="5"/>
      <c r="I295" s="4"/>
    </row>
    <row r="296" spans="1:9">
      <c r="A296" s="6"/>
      <c r="B296" s="6"/>
      <c r="C296" s="5"/>
      <c r="I296" s="4"/>
    </row>
    <row r="297" spans="1:9">
      <c r="A297" s="6"/>
      <c r="B297" s="6"/>
      <c r="C297" s="5"/>
      <c r="I297" s="4"/>
    </row>
    <row r="298" spans="1:9">
      <c r="A298" s="6"/>
      <c r="B298" s="6"/>
      <c r="C298" s="5"/>
      <c r="I298" s="4"/>
    </row>
    <row r="299" spans="1:9">
      <c r="A299" s="6"/>
      <c r="B299" s="6"/>
      <c r="C299" s="5"/>
      <c r="I299" s="4"/>
    </row>
    <row r="300" spans="1:9">
      <c r="A300" s="6"/>
      <c r="B300" s="6"/>
      <c r="C300" s="5"/>
      <c r="I300" s="4"/>
    </row>
    <row r="301" spans="1:9">
      <c r="A301" s="6"/>
      <c r="B301" s="6"/>
      <c r="C301" s="5"/>
      <c r="I301" s="4"/>
    </row>
    <row r="302" spans="1:9">
      <c r="A302" s="6"/>
      <c r="B302" s="6"/>
      <c r="C302" s="5"/>
      <c r="I302" s="4"/>
    </row>
    <row r="303" spans="1:9">
      <c r="A303" s="6"/>
      <c r="B303" s="6"/>
      <c r="C303" s="5"/>
      <c r="I303" s="4"/>
    </row>
    <row r="304" spans="1:9">
      <c r="A304" s="6"/>
      <c r="B304" s="6"/>
      <c r="C304" s="5"/>
      <c r="I304" s="4"/>
    </row>
    <row r="305" spans="1:9">
      <c r="A305" s="6"/>
      <c r="B305" s="6"/>
      <c r="C305" s="5"/>
      <c r="I305" s="4"/>
    </row>
    <row r="306" spans="1:9">
      <c r="A306" s="6"/>
      <c r="B306" s="6"/>
      <c r="C306" s="5"/>
      <c r="I306" s="4"/>
    </row>
    <row r="307" spans="1:9">
      <c r="A307" s="6"/>
      <c r="B307" s="6"/>
      <c r="C307" s="5"/>
      <c r="I307" s="4"/>
    </row>
    <row r="308" spans="1:9">
      <c r="A308" s="6"/>
      <c r="B308" s="6"/>
      <c r="C308" s="5"/>
      <c r="I308" s="4"/>
    </row>
    <row r="309" spans="1:9">
      <c r="A309" s="6"/>
      <c r="B309" s="6"/>
      <c r="C309" s="5"/>
      <c r="I309" s="4"/>
    </row>
    <row r="310" spans="1:9">
      <c r="A310" s="6"/>
      <c r="B310" s="6"/>
      <c r="C310" s="5"/>
      <c r="I310" s="4"/>
    </row>
    <row r="311" spans="1:9">
      <c r="A311" s="6"/>
      <c r="B311" s="6"/>
      <c r="C311" s="5"/>
      <c r="I311" s="4"/>
    </row>
    <row r="312" spans="1:9">
      <c r="A312" s="6"/>
      <c r="B312" s="6"/>
      <c r="C312" s="5"/>
      <c r="I312" s="4"/>
    </row>
    <row r="313" spans="1:9">
      <c r="A313" s="6"/>
      <c r="B313" s="6"/>
      <c r="C313" s="5"/>
      <c r="I313" s="4"/>
    </row>
    <row r="314" spans="1:9">
      <c r="A314" s="6"/>
      <c r="B314" s="6"/>
      <c r="C314" s="5"/>
      <c r="I314" s="4"/>
    </row>
    <row r="315" spans="1:9">
      <c r="A315" s="6"/>
      <c r="B315" s="6"/>
      <c r="C315" s="5"/>
      <c r="I315" s="4"/>
    </row>
    <row r="316" spans="1:9">
      <c r="A316" s="6"/>
      <c r="B316" s="6"/>
      <c r="C316" s="5"/>
      <c r="I316" s="4"/>
    </row>
    <row r="317" spans="1:9">
      <c r="A317" s="6"/>
      <c r="B317" s="6"/>
      <c r="C317" s="5"/>
      <c r="I317" s="4"/>
    </row>
    <row r="318" spans="1:9">
      <c r="A318" s="6"/>
      <c r="B318" s="6"/>
      <c r="C318" s="5"/>
      <c r="I318" s="4"/>
    </row>
    <row r="319" spans="1:9">
      <c r="A319" s="6"/>
      <c r="B319" s="6"/>
      <c r="C319" s="5"/>
      <c r="I319" s="4"/>
    </row>
    <row r="320" spans="1:9">
      <c r="A320" s="6"/>
      <c r="B320" s="6"/>
      <c r="C320" s="5"/>
      <c r="I320" s="4"/>
    </row>
    <row r="321" spans="1:9">
      <c r="A321" s="6"/>
      <c r="B321" s="6"/>
      <c r="C321" s="5"/>
      <c r="I321" s="4"/>
    </row>
    <row r="322" spans="1:9">
      <c r="A322" s="6"/>
      <c r="B322" s="6"/>
      <c r="C322" s="5"/>
      <c r="I322" s="4"/>
    </row>
    <row r="323" spans="1:9">
      <c r="A323" s="6"/>
      <c r="B323" s="6"/>
      <c r="C323" s="5"/>
      <c r="I323" s="4"/>
    </row>
    <row r="324" spans="1:9">
      <c r="A324" s="6"/>
      <c r="B324" s="6"/>
      <c r="C324" s="5"/>
      <c r="I324" s="4"/>
    </row>
    <row r="325" spans="1:9">
      <c r="A325" s="6"/>
      <c r="B325" s="6"/>
      <c r="C325" s="5"/>
      <c r="I325" s="4"/>
    </row>
    <row r="326" spans="1:9">
      <c r="A326" s="6"/>
      <c r="B326" s="6"/>
      <c r="C326" s="5"/>
      <c r="I326" s="4"/>
    </row>
    <row r="327" spans="1:9">
      <c r="A327" s="6"/>
      <c r="B327" s="6"/>
      <c r="C327" s="5"/>
      <c r="I327" s="4"/>
    </row>
    <row r="328" spans="1:9">
      <c r="A328" s="6"/>
      <c r="B328" s="6"/>
      <c r="C328" s="5"/>
      <c r="I328" s="4"/>
    </row>
    <row r="329" spans="1:9">
      <c r="A329" s="6"/>
      <c r="B329" s="6"/>
      <c r="C329" s="5"/>
      <c r="I329" s="4"/>
    </row>
    <row r="330" spans="1:9">
      <c r="A330" s="6"/>
      <c r="B330" s="6"/>
      <c r="C330" s="5"/>
      <c r="I330" s="4"/>
    </row>
    <row r="331" spans="1:9">
      <c r="A331" s="6"/>
      <c r="B331" s="6"/>
      <c r="C331" s="5"/>
      <c r="I331" s="4"/>
    </row>
    <row r="332" spans="1:9">
      <c r="A332" s="6"/>
      <c r="B332" s="6"/>
      <c r="C332" s="5"/>
      <c r="I332" s="4"/>
    </row>
    <row r="333" spans="1:9">
      <c r="A333" s="6"/>
      <c r="B333" s="6"/>
      <c r="C333" s="5"/>
      <c r="I333" s="4"/>
    </row>
    <row r="334" spans="1:9">
      <c r="A334" s="6"/>
      <c r="B334" s="6"/>
      <c r="C334" s="5"/>
      <c r="I334" s="4"/>
    </row>
    <row r="335" spans="1:9">
      <c r="A335" s="6"/>
      <c r="B335" s="6"/>
      <c r="C335" s="5"/>
      <c r="I335" s="4"/>
    </row>
    <row r="336" spans="1:9">
      <c r="A336" s="6"/>
      <c r="B336" s="6"/>
      <c r="C336" s="5"/>
      <c r="I336" s="4"/>
    </row>
    <row r="337" spans="1:9">
      <c r="A337" s="6"/>
      <c r="B337" s="6"/>
      <c r="C337" s="5"/>
      <c r="I337" s="4"/>
    </row>
    <row r="338" spans="1:9">
      <c r="A338" s="6"/>
      <c r="B338" s="6"/>
      <c r="C338" s="5"/>
      <c r="I338" s="4"/>
    </row>
    <row r="339" spans="1:9">
      <c r="A339" s="6"/>
      <c r="B339" s="6"/>
      <c r="C339" s="5"/>
      <c r="I339" s="4"/>
    </row>
    <row r="340" spans="1:9">
      <c r="A340" s="6"/>
      <c r="B340" s="6"/>
      <c r="C340" s="5"/>
      <c r="I340" s="4"/>
    </row>
    <row r="341" spans="1:9">
      <c r="A341" s="6"/>
      <c r="B341" s="6"/>
      <c r="C341" s="5"/>
      <c r="I341" s="4"/>
    </row>
    <row r="342" spans="1:9">
      <c r="A342" s="6"/>
      <c r="B342" s="6"/>
      <c r="C342" s="5"/>
      <c r="I342" s="4"/>
    </row>
    <row r="343" spans="1:9">
      <c r="A343" s="6"/>
      <c r="B343" s="6"/>
      <c r="C343" s="5"/>
      <c r="I343" s="4"/>
    </row>
    <row r="344" spans="1:9">
      <c r="A344" s="6"/>
      <c r="B344" s="6"/>
      <c r="C344" s="5"/>
      <c r="I344" s="4"/>
    </row>
    <row r="345" spans="1:9">
      <c r="A345" s="6"/>
      <c r="B345" s="6"/>
      <c r="C345" s="5"/>
      <c r="I345" s="4"/>
    </row>
    <row r="346" spans="1:9">
      <c r="A346" s="6"/>
      <c r="B346" s="6"/>
      <c r="C346" s="5"/>
      <c r="I346" s="4"/>
    </row>
    <row r="347" spans="1:9">
      <c r="A347" s="6"/>
      <c r="B347" s="6"/>
      <c r="C347" s="5"/>
      <c r="I347" s="4"/>
    </row>
    <row r="348" spans="1:9">
      <c r="A348" s="6"/>
      <c r="B348" s="6"/>
      <c r="C348" s="5"/>
      <c r="I348" s="4"/>
    </row>
    <row r="349" spans="1:9">
      <c r="A349" s="6"/>
      <c r="B349" s="6"/>
      <c r="C349" s="5"/>
      <c r="I349" s="4"/>
    </row>
    <row r="350" spans="1:9">
      <c r="A350" s="6"/>
      <c r="B350" s="6"/>
      <c r="C350" s="5"/>
      <c r="I350" s="4"/>
    </row>
    <row r="351" spans="1:9">
      <c r="A351" s="6"/>
      <c r="B351" s="6"/>
      <c r="C351" s="5"/>
      <c r="I351" s="4"/>
    </row>
    <row r="352" spans="1:9">
      <c r="A352" s="6"/>
      <c r="B352" s="6"/>
      <c r="C352" s="5"/>
      <c r="I352" s="4"/>
    </row>
    <row r="353" spans="1:9">
      <c r="A353" s="6"/>
      <c r="B353" s="6"/>
      <c r="C353" s="5"/>
      <c r="I353" s="4"/>
    </row>
    <row r="354" spans="1:9">
      <c r="A354" s="6"/>
      <c r="B354" s="6"/>
      <c r="C354" s="5"/>
      <c r="I354" s="4"/>
    </row>
    <row r="355" spans="1:9">
      <c r="A355" s="6"/>
      <c r="B355" s="6"/>
      <c r="C355" s="5"/>
      <c r="I355" s="4"/>
    </row>
    <row r="356" spans="1:9">
      <c r="A356" s="6"/>
      <c r="B356" s="6"/>
      <c r="C356" s="5"/>
      <c r="I356" s="4"/>
    </row>
    <row r="357" spans="1:9">
      <c r="A357" s="6"/>
      <c r="B357" s="6"/>
      <c r="C357" s="5"/>
      <c r="I357" s="4"/>
    </row>
    <row r="358" spans="1:9">
      <c r="A358" s="6"/>
      <c r="B358" s="6"/>
      <c r="C358" s="5"/>
      <c r="I358" s="4"/>
    </row>
    <row r="359" spans="1:9">
      <c r="A359" s="6"/>
      <c r="B359" s="6"/>
      <c r="C359" s="5"/>
      <c r="I359" s="4"/>
    </row>
    <row r="360" spans="1:9">
      <c r="A360" s="6"/>
      <c r="B360" s="6"/>
      <c r="C360" s="5"/>
      <c r="I360" s="4"/>
    </row>
    <row r="361" spans="1:9">
      <c r="A361" s="6"/>
      <c r="B361" s="6"/>
      <c r="C361" s="5"/>
      <c r="I361" s="4"/>
    </row>
    <row r="362" spans="1:9">
      <c r="A362" s="6"/>
      <c r="B362" s="6"/>
      <c r="C362" s="5"/>
      <c r="I362" s="4"/>
    </row>
    <row r="363" spans="1:9">
      <c r="A363" s="6"/>
      <c r="B363" s="6"/>
      <c r="C363" s="5"/>
      <c r="I363" s="4"/>
    </row>
    <row r="364" spans="1:9">
      <c r="A364" s="6"/>
      <c r="B364" s="6"/>
      <c r="C364" s="5"/>
      <c r="I364" s="4"/>
    </row>
    <row r="365" spans="1:9">
      <c r="A365" s="6"/>
      <c r="B365" s="6"/>
      <c r="C365" s="5"/>
      <c r="I365" s="4"/>
    </row>
    <row r="366" spans="1:9">
      <c r="A366" s="6"/>
      <c r="B366" s="6"/>
      <c r="C366" s="5"/>
      <c r="I366" s="4"/>
    </row>
    <row r="367" spans="1:9">
      <c r="A367" s="6"/>
      <c r="B367" s="6"/>
      <c r="C367" s="5"/>
      <c r="I367" s="4"/>
    </row>
    <row r="368" spans="1:9">
      <c r="A368" s="6"/>
      <c r="B368" s="6"/>
      <c r="C368" s="5"/>
      <c r="I368" s="4"/>
    </row>
    <row r="369" spans="1:3">
      <c r="A369" s="3"/>
      <c r="B369" s="3"/>
      <c r="C369" s="2"/>
    </row>
    <row r="370" spans="1:3">
      <c r="A370" s="3"/>
      <c r="B370" s="3"/>
      <c r="C370" s="2"/>
    </row>
    <row r="371" spans="1:3">
      <c r="A371" s="3"/>
      <c r="B371" s="3"/>
      <c r="C371" s="2"/>
    </row>
    <row r="372" spans="1:3">
      <c r="A372" s="3"/>
      <c r="B372" s="3"/>
      <c r="C372" s="2"/>
    </row>
    <row r="373" spans="1:3">
      <c r="A373" s="3"/>
      <c r="B373" s="3"/>
      <c r="C373" s="2"/>
    </row>
  </sheetData>
  <mergeCells count="3">
    <mergeCell ref="A1:N1"/>
    <mergeCell ref="H4:J4"/>
    <mergeCell ref="A218:M219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73"/>
  <sheetViews>
    <sheetView zoomScaleNormal="100" workbookViewId="0">
      <selection activeCell="A2" sqref="A2"/>
    </sheetView>
  </sheetViews>
  <sheetFormatPr defaultRowHeight="15"/>
  <cols>
    <col min="1" max="1" width="10.7109375" customWidth="1"/>
    <col min="3" max="3" width="10.5703125" bestFit="1" customWidth="1"/>
    <col min="4" max="5" width="10.5703125" customWidth="1"/>
    <col min="6" max="6" width="9.28515625" bestFit="1" customWidth="1"/>
    <col min="7" max="7" width="9.5703125" bestFit="1" customWidth="1"/>
    <col min="8" max="8" width="11.5703125" bestFit="1" customWidth="1"/>
    <col min="9" max="9" width="15.42578125" bestFit="1" customWidth="1"/>
    <col min="10" max="10" width="14.140625" bestFit="1" customWidth="1"/>
    <col min="11" max="11" width="10.28515625" bestFit="1" customWidth="1"/>
    <col min="12" max="12" width="13.28515625" customWidth="1"/>
  </cols>
  <sheetData>
    <row r="1" spans="1:13">
      <c r="A1" s="33" t="s">
        <v>26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>
      <c r="B2" s="39" t="s">
        <v>16</v>
      </c>
      <c r="C2" s="38">
        <v>9.6981372538614008E-4</v>
      </c>
      <c r="D2" s="52" t="s">
        <v>25</v>
      </c>
      <c r="E2" s="38">
        <v>1</v>
      </c>
    </row>
    <row r="3" spans="1:13" ht="30">
      <c r="A3" s="30" t="s">
        <v>5</v>
      </c>
      <c r="B3" s="30" t="s">
        <v>4</v>
      </c>
      <c r="C3" s="30" t="s">
        <v>24</v>
      </c>
      <c r="D3" s="31" t="s">
        <v>23</v>
      </c>
      <c r="E3" s="31" t="s">
        <v>3</v>
      </c>
      <c r="F3" s="30" t="s">
        <v>2</v>
      </c>
      <c r="G3" s="30" t="s">
        <v>1</v>
      </c>
      <c r="K3" s="30" t="s">
        <v>0</v>
      </c>
    </row>
    <row r="4" spans="1:13">
      <c r="A4" s="6">
        <v>35065</v>
      </c>
      <c r="B4" s="28">
        <v>1.68</v>
      </c>
      <c r="C4" s="51">
        <f>B4</f>
        <v>1.68</v>
      </c>
      <c r="D4" s="51">
        <v>0</v>
      </c>
      <c r="E4" s="29"/>
      <c r="F4" s="37"/>
      <c r="G4" s="36"/>
      <c r="H4" s="36"/>
      <c r="I4" s="36"/>
      <c r="J4" s="8" t="s">
        <v>12</v>
      </c>
      <c r="K4" s="8" t="s">
        <v>12</v>
      </c>
      <c r="L4" s="8" t="s">
        <v>12</v>
      </c>
      <c r="M4" s="5"/>
    </row>
    <row r="5" spans="1:13">
      <c r="A5" s="6">
        <v>35096</v>
      </c>
      <c r="B5" s="28">
        <v>1.2</v>
      </c>
      <c r="C5" s="51">
        <f>$C$2*B5+(1-$C$2)*(C4+D4)</f>
        <v>1.6795344894118145</v>
      </c>
      <c r="D5" s="51">
        <f>$E$2*(C5-C4)+(1-$E$2)*D4</f>
        <v>-4.6551058818544711E-4</v>
      </c>
      <c r="E5" s="34"/>
      <c r="F5" s="1"/>
      <c r="G5" s="1"/>
      <c r="H5" s="4"/>
      <c r="I5" s="1"/>
      <c r="J5" s="1"/>
      <c r="K5" s="1"/>
      <c r="L5" s="8"/>
      <c r="M5" s="5"/>
    </row>
    <row r="6" spans="1:13">
      <c r="A6" s="6">
        <v>35125</v>
      </c>
      <c r="B6" s="28">
        <v>1.27</v>
      </c>
      <c r="C6" s="51">
        <f>$C$2*B6+(1-$C$2)*(C5+D5)</f>
        <v>1.6786722581133362</v>
      </c>
      <c r="D6" s="51">
        <f>$E$2*(C6-C5)+(1-$E$2)*D5</f>
        <v>-8.6223129847828872E-4</v>
      </c>
      <c r="E6" s="34">
        <f>C5+D5</f>
        <v>1.679068978823629</v>
      </c>
      <c r="F6" s="1">
        <f>ABS(B6-E6)</f>
        <v>0.40906897882362903</v>
      </c>
      <c r="G6" s="1">
        <f>F6^2</f>
        <v>0.16733742943580665</v>
      </c>
      <c r="H6" s="4">
        <f>ABS((B6-E6)/B6)</f>
        <v>0.32210155812884173</v>
      </c>
      <c r="I6" s="1">
        <f>ABS((E6-B6)/B5)^2</f>
        <v>0.11620654821931019</v>
      </c>
      <c r="J6" s="1">
        <f>ABS((B6-B5)/B5)^2</f>
        <v>3.4027777777777845E-3</v>
      </c>
      <c r="K6" s="1">
        <f>E6-B6</f>
        <v>0.40906897882362903</v>
      </c>
      <c r="L6" s="1"/>
      <c r="M6" s="5"/>
    </row>
    <row r="7" spans="1:13">
      <c r="A7" s="6">
        <v>35156</v>
      </c>
      <c r="B7" s="28">
        <v>1.23</v>
      </c>
      <c r="C7" s="51">
        <f>$C$2*B7+(1-$C$2)*(C6+D6)</f>
        <v>1.6773757345044871</v>
      </c>
      <c r="D7" s="51">
        <f>$E$2*(C7-C6)+(1-$E$2)*D6</f>
        <v>-1.2965236088491316E-3</v>
      </c>
      <c r="E7" s="34">
        <f>C6+D6</f>
        <v>1.6778100268148579</v>
      </c>
      <c r="F7" s="1">
        <f>ABS(B7-E7)</f>
        <v>0.44781002681485793</v>
      </c>
      <c r="G7" s="1">
        <f>F7^2</f>
        <v>0.20053382011592377</v>
      </c>
      <c r="H7" s="4">
        <f>ABS((B7-E7)/B7)</f>
        <v>0.36407319253240483</v>
      </c>
      <c r="I7" s="1">
        <f>ABS((E7-B7)/B6)^2</f>
        <v>0.124331217134307</v>
      </c>
      <c r="J7" s="1">
        <f>ABS((B7-B6)/B6)^2</f>
        <v>9.9200198400396984E-4</v>
      </c>
      <c r="K7" s="1">
        <f>E7-B7</f>
        <v>0.44781002681485793</v>
      </c>
      <c r="L7" s="1">
        <f>ABS(K7-K6)^2</f>
        <v>1.5008687994587011E-3</v>
      </c>
      <c r="M7" s="5"/>
    </row>
    <row r="8" spans="1:13">
      <c r="A8" s="6">
        <v>35186</v>
      </c>
      <c r="B8" s="28">
        <v>2.09</v>
      </c>
      <c r="C8" s="51">
        <f>$C$2*B8+(1-$C$2)*(C7+D7)</f>
        <v>1.676480636958134</v>
      </c>
      <c r="D8" s="51">
        <f>$E$2*(C8-C7)+(1-$E$2)*D7</f>
        <v>-8.9509754635308525E-4</v>
      </c>
      <c r="E8" s="34">
        <f>C7+D7</f>
        <v>1.6760792108956379</v>
      </c>
      <c r="F8" s="1">
        <f>ABS(B8-E8)</f>
        <v>0.41392078910436192</v>
      </c>
      <c r="G8" s="1">
        <f>F8^2</f>
        <v>0.17133041965277765</v>
      </c>
      <c r="H8" s="4">
        <f>ABS((B8-E8)/B8)</f>
        <v>0.19804822445184783</v>
      </c>
      <c r="I8" s="1">
        <f>ABS((E8-B8)/B7)^2</f>
        <v>0.11324636106337344</v>
      </c>
      <c r="J8" s="1">
        <f>ABS((B8-B7)/B7)^2</f>
        <v>0.48886244960010566</v>
      </c>
      <c r="K8" s="1">
        <f>E8-B8</f>
        <v>-0.41392078910436192</v>
      </c>
      <c r="L8" s="1">
        <f>ABS(K8-K7)^2</f>
        <v>0.74257999910480432</v>
      </c>
      <c r="M8" s="5"/>
    </row>
    <row r="9" spans="1:13">
      <c r="A9" s="6">
        <v>35217</v>
      </c>
      <c r="B9" s="28">
        <v>2.19</v>
      </c>
      <c r="C9" s="51">
        <f>$C$2*B9+(1-$C$2)*(C8+D8)</f>
        <v>1.6760844256161964</v>
      </c>
      <c r="D9" s="51">
        <f>$E$2*(C9-C8)+(1-$E$2)*D8</f>
        <v>-3.9621134193756902E-4</v>
      </c>
      <c r="E9" s="34">
        <f>C8+D8</f>
        <v>1.6755855394117809</v>
      </c>
      <c r="F9" s="1">
        <f>ABS(B9-E9)</f>
        <v>0.51441446058821905</v>
      </c>
      <c r="G9" s="1">
        <f>F9^2</f>
        <v>0.26462223726226836</v>
      </c>
      <c r="H9" s="4">
        <f>ABS((B9-E9)/B9)</f>
        <v>0.23489244775717766</v>
      </c>
      <c r="I9" s="1">
        <f>ABS((E9-B9)/B8)^2</f>
        <v>6.0580627106125863E-2</v>
      </c>
      <c r="J9" s="1">
        <f>ABS((B9-B8)/B8)^2</f>
        <v>2.2893248780934549E-3</v>
      </c>
      <c r="K9" s="1">
        <f>E9-B9</f>
        <v>-0.51441446058821905</v>
      </c>
      <c r="L9" s="1">
        <f>ABS(K9-K8)^2</f>
        <v>1.00989780083054E-2</v>
      </c>
      <c r="M9" s="5"/>
    </row>
    <row r="10" spans="1:13">
      <c r="A10" s="6">
        <v>35247</v>
      </c>
      <c r="B10" s="28">
        <v>4.6100000000000003</v>
      </c>
      <c r="C10" s="51">
        <f>$C$2*B10+(1-$C$2)*(C9+D9)</f>
        <v>1.6785339501186181</v>
      </c>
      <c r="D10" s="51">
        <f>$E$2*(C10-C9)+(1-$E$2)*D9</f>
        <v>2.4495245024216405E-3</v>
      </c>
      <c r="E10" s="34">
        <f>C9+D9</f>
        <v>1.6756882142742588</v>
      </c>
      <c r="F10" s="1">
        <f>ABS(B10-E10)</f>
        <v>2.9343117857257415</v>
      </c>
      <c r="G10" s="1">
        <f>F10^2</f>
        <v>8.6101856558489889</v>
      </c>
      <c r="H10" s="4">
        <f>ABS((B10-E10)/B10)</f>
        <v>0.63651014874744927</v>
      </c>
      <c r="I10" s="1">
        <f>ABS((E10-B10)/B9)^2</f>
        <v>1.7952473167467295</v>
      </c>
      <c r="J10" s="1">
        <f>ABS((B10-B9)/B9)^2</f>
        <v>1.221075457142262</v>
      </c>
      <c r="K10" s="1">
        <f>E10-B10</f>
        <v>-2.9343117857257415</v>
      </c>
      <c r="L10" s="1">
        <f>ABS(K10-K9)^2</f>
        <v>5.8559030642077357</v>
      </c>
      <c r="M10" s="5"/>
    </row>
    <row r="11" spans="1:13">
      <c r="A11" s="6">
        <v>35278</v>
      </c>
      <c r="B11" s="28">
        <v>13.66</v>
      </c>
      <c r="C11" s="51">
        <f>$C$2*B11+(1-$C$2)*(C10+D10)</f>
        <v>1.6926008892639794</v>
      </c>
      <c r="D11" s="51">
        <f>$E$2*(C11-C10)+(1-$E$2)*D10</f>
        <v>1.406693914536139E-2</v>
      </c>
      <c r="E11" s="34">
        <f>C10+D10</f>
        <v>1.6809834746210397</v>
      </c>
      <c r="F11" s="1">
        <f>ABS(B11-E11)</f>
        <v>11.97901652537896</v>
      </c>
      <c r="G11" s="1">
        <f>F11^2</f>
        <v>143.4968369153022</v>
      </c>
      <c r="H11" s="4">
        <f>ABS((B11-E11)/B11)</f>
        <v>0.87694118048162217</v>
      </c>
      <c r="I11" s="1">
        <f>ABS((E11-B11)/B10)^2</f>
        <v>6.7521250565968636</v>
      </c>
      <c r="J11" s="1">
        <f>ABS((B11-B10)/B10)^2</f>
        <v>3.853854442619788</v>
      </c>
      <c r="K11" s="1">
        <f>E11-B11</f>
        <v>-11.97901652537896</v>
      </c>
      <c r="L11" s="1">
        <f>ABS(K11-K10)^2</f>
        <v>81.806683827505381</v>
      </c>
    </row>
    <row r="12" spans="1:13">
      <c r="A12" s="6">
        <v>35309</v>
      </c>
      <c r="B12" s="28">
        <v>15.38</v>
      </c>
      <c r="C12" s="51">
        <f>$C$2*B12+(1-$C$2)*(C11+D11)</f>
        <v>1.7199284136211133</v>
      </c>
      <c r="D12" s="51">
        <f>$E$2*(C12-C11)+(1-$E$2)*D11</f>
        <v>2.7327524357133814E-2</v>
      </c>
      <c r="E12" s="34">
        <f>C11+D11</f>
        <v>1.7066678284093408</v>
      </c>
      <c r="F12" s="1">
        <f>ABS(B12-E12)</f>
        <v>13.67333217159066</v>
      </c>
      <c r="G12" s="1">
        <f>F12^2</f>
        <v>186.96001267465616</v>
      </c>
      <c r="H12" s="4">
        <f>ABS((B12-E12)/B12)</f>
        <v>0.88903330114373602</v>
      </c>
      <c r="I12" s="1">
        <f>ABS((E12-B12)/B11)^2</f>
        <v>1.0019529542746781</v>
      </c>
      <c r="J12" s="1">
        <f>ABS((B12-B11)/B11)^2</f>
        <v>1.5854607504142665E-2</v>
      </c>
      <c r="K12" s="1">
        <f>E12-B12</f>
        <v>-13.67333217159066</v>
      </c>
      <c r="L12" s="1">
        <f>ABS(K12-K11)^2</f>
        <v>2.8707055089977724</v>
      </c>
    </row>
    <row r="13" spans="1:13">
      <c r="A13" s="6">
        <v>35339</v>
      </c>
      <c r="B13" s="28">
        <v>13.01</v>
      </c>
      <c r="C13" s="51">
        <f>$C$2*B13+(1-$C$2)*(C12+D12)</f>
        <v>1.7581787017551069</v>
      </c>
      <c r="D13" s="51">
        <f>$E$2*(C13-C12)+(1-$E$2)*D12</f>
        <v>3.8250288133993671E-2</v>
      </c>
      <c r="E13" s="34">
        <f>C12+D12</f>
        <v>1.7472559379782471</v>
      </c>
      <c r="F13" s="1">
        <f>ABS(B13-E13)</f>
        <v>11.262744062021753</v>
      </c>
      <c r="G13" s="1">
        <f>F13^2</f>
        <v>126.84940380660625</v>
      </c>
      <c r="H13" s="4">
        <f>ABS((B13-E13)/B13)</f>
        <v>0.86569900553587642</v>
      </c>
      <c r="I13" s="1">
        <f>ABS((E13-B13)/B12)^2</f>
        <v>0.53626043908292165</v>
      </c>
      <c r="J13" s="1">
        <f>ABS((B13-B12)/B12)^2</f>
        <v>2.3745647751542642E-2</v>
      </c>
      <c r="K13" s="1">
        <f>E13-B13</f>
        <v>-11.262744062021753</v>
      </c>
      <c r="L13" s="1">
        <f>ABS(K13-K12)^2</f>
        <v>5.8109350339949986</v>
      </c>
    </row>
    <row r="14" spans="1:13">
      <c r="A14" s="6">
        <v>35370</v>
      </c>
      <c r="B14" s="28">
        <v>18.23</v>
      </c>
      <c r="C14" s="51">
        <f>$C$2*B14+(1-$C$2)*(C13+D13)</f>
        <v>1.8123664926118137</v>
      </c>
      <c r="D14" s="51">
        <f>$E$2*(C14-C13)+(1-$E$2)*D13</f>
        <v>5.4187790856706775E-2</v>
      </c>
      <c r="E14" s="34">
        <f>C13+D13</f>
        <v>1.7964289898891006</v>
      </c>
      <c r="F14" s="1">
        <f>ABS(B14-E14)</f>
        <v>16.433571010110899</v>
      </c>
      <c r="G14" s="1">
        <f>F14^2</f>
        <v>270.06225614435738</v>
      </c>
      <c r="H14" s="4">
        <f>ABS((B14-E14)/B14)</f>
        <v>0.90145754306697201</v>
      </c>
      <c r="I14" s="1">
        <f>ABS((E14-B14)/B13)^2</f>
        <v>1.5955458855593101</v>
      </c>
      <c r="J14" s="1">
        <f>ABS((B14-B13)/B13)^2</f>
        <v>0.16098537103546556</v>
      </c>
      <c r="K14" s="1">
        <f>E14-B14</f>
        <v>-16.433571010110899</v>
      </c>
      <c r="L14" s="1">
        <f>ABS(K14-K13)^2</f>
        <v>26.737451327084919</v>
      </c>
    </row>
    <row r="15" spans="1:13">
      <c r="A15" s="6">
        <v>35400</v>
      </c>
      <c r="B15" s="28">
        <v>4.32</v>
      </c>
      <c r="C15" s="51">
        <f>$C$2*B15+(1-$C$2)*(C14+D14)</f>
        <v>1.8689336687989024</v>
      </c>
      <c r="D15" s="51">
        <f>$E$2*(C15-C14)+(1-$E$2)*D14</f>
        <v>5.656717618708873E-2</v>
      </c>
      <c r="E15" s="34">
        <f>C14+D14</f>
        <v>1.8665542834685205</v>
      </c>
      <c r="F15" s="1">
        <f>ABS(B15-E15)</f>
        <v>2.4534457165314798</v>
      </c>
      <c r="G15" s="1">
        <f>F15^2</f>
        <v>6.0193958839666664</v>
      </c>
      <c r="H15" s="4">
        <f>ABS((B15-E15)/B15)</f>
        <v>0.5679272491971018</v>
      </c>
      <c r="I15" s="1">
        <f>ABS((E15-B15)/B14)^2</f>
        <v>1.8112548844747743E-2</v>
      </c>
      <c r="J15" s="1">
        <f>ABS((B15-B14)/B14)^2</f>
        <v>0.58221169195105271</v>
      </c>
      <c r="K15" s="1">
        <f>E15-B15</f>
        <v>-2.4534457165314798</v>
      </c>
      <c r="L15" s="1">
        <f>ABS(K15-K14)^2</f>
        <v>195.44390322417905</v>
      </c>
    </row>
    <row r="16" spans="1:13">
      <c r="A16" s="6">
        <v>35431</v>
      </c>
      <c r="B16" s="28">
        <v>1.81</v>
      </c>
      <c r="C16" s="51">
        <f>$C$2*B16+(1-$C$2)*(C15+D15)</f>
        <v>1.9253888306812301</v>
      </c>
      <c r="D16" s="51">
        <f>$E$2*(C16-C15)+(1-$E$2)*D15</f>
        <v>5.6455161882327687E-2</v>
      </c>
      <c r="E16" s="34">
        <f>C15+D15</f>
        <v>1.9255008449859912</v>
      </c>
      <c r="F16" s="1">
        <f>ABS(B16-E16)</f>
        <v>0.11550084498599111</v>
      </c>
      <c r="G16" s="1">
        <f>F16^2</f>
        <v>1.3340445192477948E-2</v>
      </c>
      <c r="H16" s="4">
        <f>ABS((B16-E16)/B16)</f>
        <v>6.3812621539221612E-2</v>
      </c>
      <c r="I16" s="1">
        <f>ABS((E16-B16)/B15)^2</f>
        <v>7.1483009647622736E-4</v>
      </c>
      <c r="J16" s="1">
        <f>ABS((B16-B15)/B15)^2</f>
        <v>0.33758251886145402</v>
      </c>
      <c r="K16" s="1">
        <f>E16-B16</f>
        <v>0.11550084498599111</v>
      </c>
      <c r="L16" s="1">
        <f>ABS(K16-K15)^2</f>
        <v>6.5994864359324383</v>
      </c>
    </row>
    <row r="17" spans="1:12">
      <c r="A17" s="6">
        <v>35462</v>
      </c>
      <c r="B17" s="28">
        <v>1.28</v>
      </c>
      <c r="C17" s="51">
        <f>$C$2*B17+(1-$C$2)*(C16+D16)</f>
        <v>1.9811633346264899</v>
      </c>
      <c r="D17" s="51">
        <f>$E$2*(C17-C16)+(1-$E$2)*D16</f>
        <v>5.5774503945259735E-2</v>
      </c>
      <c r="E17" s="34">
        <f>C16+D16</f>
        <v>1.9818439925635578</v>
      </c>
      <c r="F17" s="1">
        <f>ABS(B17-E17)</f>
        <v>0.70184399256355778</v>
      </c>
      <c r="G17" s="1">
        <f>F17^2</f>
        <v>0.49258498989755534</v>
      </c>
      <c r="H17" s="4">
        <f>ABS((B17-E17)/B17)</f>
        <v>0.54831561919027949</v>
      </c>
      <c r="I17" s="1">
        <f>ABS((E17-B17)/B16)^2</f>
        <v>0.15035712887199881</v>
      </c>
      <c r="J17" s="1">
        <f>ABS((B17-B16)/B16)^2</f>
        <v>8.5742193461738059E-2</v>
      </c>
      <c r="K17" s="1">
        <f>E17-B17</f>
        <v>0.70184399256355778</v>
      </c>
      <c r="L17" s="1">
        <f>ABS(K17-K16)^2</f>
        <v>0.34379828671116813</v>
      </c>
    </row>
    <row r="18" spans="1:12">
      <c r="A18" s="6">
        <v>35490</v>
      </c>
      <c r="B18" s="28">
        <v>1.67</v>
      </c>
      <c r="C18" s="51">
        <f>$C$2*B18+(1-$C$2)*(C17+D17)</f>
        <v>2.0365819772195395</v>
      </c>
      <c r="D18" s="51">
        <f>$E$2*(C18-C17)+(1-$E$2)*D17</f>
        <v>5.5418642593049627E-2</v>
      </c>
      <c r="E18" s="34">
        <f>C17+D17</f>
        <v>2.0369378385717498</v>
      </c>
      <c r="F18" s="1">
        <f>ABS(B18-E18)</f>
        <v>0.36693783857174989</v>
      </c>
      <c r="G18" s="1">
        <f>F18^2</f>
        <v>0.13464337737570758</v>
      </c>
      <c r="H18" s="4">
        <f>ABS((B18-E18)/B18)</f>
        <v>0.21972325662979036</v>
      </c>
      <c r="I18" s="1">
        <f>ABS((E18-B18)/B17)^2</f>
        <v>8.2179795761540247E-2</v>
      </c>
      <c r="J18" s="1">
        <f>ABS((B18-B17)/B17)^2</f>
        <v>9.2834472656249972E-2</v>
      </c>
      <c r="K18" s="1">
        <f>E18-B18</f>
        <v>0.36693783857174989</v>
      </c>
      <c r="L18" s="1">
        <f>ABS(K18-K17)^2</f>
        <v>0.11216213198158455</v>
      </c>
    </row>
    <row r="19" spans="1:12">
      <c r="A19" s="6">
        <v>35521</v>
      </c>
      <c r="B19" s="28">
        <v>3.4</v>
      </c>
      <c r="C19" s="51">
        <f>$C$2*B19+(1-$C$2)*(C18+D18)</f>
        <v>2.0932691355642916</v>
      </c>
      <c r="D19" s="51">
        <f>$E$2*(C19-C18)+(1-$E$2)*D18</f>
        <v>5.6687158344752131E-2</v>
      </c>
      <c r="E19" s="34">
        <f>C18+D18</f>
        <v>2.0920006198125893</v>
      </c>
      <c r="F19" s="1">
        <f>ABS(B19-E19)</f>
        <v>1.3079993801874106</v>
      </c>
      <c r="G19" s="1">
        <f>F19^2</f>
        <v>1.7108623785706503</v>
      </c>
      <c r="H19" s="4">
        <f>ABS((B19-E19)/B19)</f>
        <v>0.38470570005512078</v>
      </c>
      <c r="I19" s="1">
        <f>ABS((E19-B19)/B18)^2</f>
        <v>0.61345418572578803</v>
      </c>
      <c r="J19" s="1">
        <f>ABS((B19-B18)/B18)^2</f>
        <v>1.0731471189357813</v>
      </c>
      <c r="K19" s="1">
        <f>E19-B19</f>
        <v>-1.3079993801874106</v>
      </c>
      <c r="L19" s="1">
        <f>ABS(K19-K18)^2</f>
        <v>2.8054146867846717</v>
      </c>
    </row>
    <row r="20" spans="1:12">
      <c r="A20" s="6">
        <v>35551</v>
      </c>
      <c r="B20" s="28">
        <v>2.65</v>
      </c>
      <c r="C20" s="51">
        <f>$C$2*B20+(1-$C$2)*(C19+D19)</f>
        <v>2.1504412431585038</v>
      </c>
      <c r="D20" s="51">
        <f>$E$2*(C20-C19)+(1-$E$2)*D19</f>
        <v>5.7172107594212207E-2</v>
      </c>
      <c r="E20" s="34">
        <f>C19+D19</f>
        <v>2.1499562939090437</v>
      </c>
      <c r="F20" s="1">
        <f>ABS(B20-E20)</f>
        <v>0.50004370609095616</v>
      </c>
      <c r="G20" s="1">
        <f>F20^2</f>
        <v>0.25004370800117853</v>
      </c>
      <c r="H20" s="4">
        <f>ABS((B20-E20)/B20)</f>
        <v>0.18869573814753063</v>
      </c>
      <c r="I20" s="1">
        <f>ABS((E20-B20)/B19)^2</f>
        <v>2.163007854681475E-2</v>
      </c>
      <c r="J20" s="1">
        <f>ABS((B20-B19)/B19)^2</f>
        <v>4.8659169550173006E-2</v>
      </c>
      <c r="K20" s="1">
        <f>E20-B20</f>
        <v>-0.50004370609095616</v>
      </c>
      <c r="L20" s="1">
        <f>ABS(K20-K19)^2</f>
        <v>0.65279237130465606</v>
      </c>
    </row>
    <row r="21" spans="1:12">
      <c r="A21" s="6">
        <v>35582</v>
      </c>
      <c r="B21" s="28">
        <v>3.42</v>
      </c>
      <c r="C21" s="51">
        <f>$C$2*B21+(1-$C$2)*(C20+D20)</f>
        <v>2.208789139965631</v>
      </c>
      <c r="D21" s="51">
        <f>$E$2*(C21-C20)+(1-$E$2)*D20</f>
        <v>5.8347896807127153E-2</v>
      </c>
      <c r="E21" s="34">
        <f>C20+D20</f>
        <v>2.207613350752716</v>
      </c>
      <c r="F21" s="1">
        <f>ABS(B21-E21)</f>
        <v>1.2123866492472839</v>
      </c>
      <c r="G21" s="1">
        <f>F21^2</f>
        <v>1.4698813872730565</v>
      </c>
      <c r="H21" s="4">
        <f>ABS((B21-E21)/B21)</f>
        <v>0.35449902024774382</v>
      </c>
      <c r="I21" s="1">
        <f>ABS((E21-B21)/B20)^2</f>
        <v>0.20931027230659405</v>
      </c>
      <c r="J21" s="1">
        <f>ABS((B21-B20)/B20)^2</f>
        <v>8.4428622285510846E-2</v>
      </c>
      <c r="K21" s="1">
        <f>E21-B21</f>
        <v>-1.2123866492472839</v>
      </c>
      <c r="L21" s="1">
        <f>ABS(K21-K20)^2</f>
        <v>0.50743246866461922</v>
      </c>
    </row>
    <row r="22" spans="1:12">
      <c r="A22" s="6">
        <v>35612</v>
      </c>
      <c r="B22" s="28">
        <v>7.01</v>
      </c>
      <c r="C22" s="51">
        <f>$C$2*B22+(1-$C$2)*(C21+D21)</f>
        <v>2.2717367303721216</v>
      </c>
      <c r="D22" s="51">
        <f>$E$2*(C22-C21)+(1-$E$2)*D21</f>
        <v>6.2947590406490672E-2</v>
      </c>
      <c r="E22" s="34">
        <f>C21+D21</f>
        <v>2.2671370367727581</v>
      </c>
      <c r="F22" s="1">
        <f>ABS(B22-E22)</f>
        <v>4.7428629632272417</v>
      </c>
      <c r="G22" s="1">
        <f>F22^2</f>
        <v>22.494749087952691</v>
      </c>
      <c r="H22" s="4">
        <f>ABS((B22-E22)/B22)</f>
        <v>0.67658530145895035</v>
      </c>
      <c r="I22" s="1">
        <f>ABS((E22-B22)/B21)^2</f>
        <v>1.923219887140718</v>
      </c>
      <c r="J22" s="1">
        <f>ABS((B22-B21)/B21)^2</f>
        <v>1.1018860504086729</v>
      </c>
      <c r="K22" s="1">
        <f>E22-B22</f>
        <v>-4.7428629632272417</v>
      </c>
      <c r="L22" s="1">
        <f>ABS(K22-K21)^2</f>
        <v>12.464263003573508</v>
      </c>
    </row>
    <row r="23" spans="1:12">
      <c r="A23" s="6">
        <v>35643</v>
      </c>
      <c r="B23" s="28">
        <v>9.5500000000000007</v>
      </c>
      <c r="C23" s="51">
        <f>$C$2*B23+(1-$C$2)*(C22+D22)</f>
        <v>2.341681832957315</v>
      </c>
      <c r="D23" s="51">
        <f>$E$2*(C23-C22)+(1-$E$2)*D22</f>
        <v>6.9945102585193375E-2</v>
      </c>
      <c r="E23" s="34">
        <f>C22+D22</f>
        <v>2.3346843207786123</v>
      </c>
      <c r="F23" s="1">
        <f>ABS(B23-E23)</f>
        <v>7.2153156792213888</v>
      </c>
      <c r="G23" s="1">
        <f>F23^2</f>
        <v>52.060780350818014</v>
      </c>
      <c r="H23" s="4">
        <f>ABS((B23-E23)/B23)</f>
        <v>0.75553043761480509</v>
      </c>
      <c r="I23" s="1">
        <f>ABS((E23-B23)/B22)^2</f>
        <v>1.0594357836231103</v>
      </c>
      <c r="J23" s="1">
        <f>ABS((B23-B22)/B22)^2</f>
        <v>0.13128992411492862</v>
      </c>
      <c r="K23" s="1">
        <f>E23-B23</f>
        <v>-7.2153156792213888</v>
      </c>
      <c r="L23" s="1">
        <f>ABS(K23-K22)^2</f>
        <v>6.1130224328268348</v>
      </c>
    </row>
    <row r="24" spans="1:12">
      <c r="A24" s="6">
        <v>35674</v>
      </c>
      <c r="B24" s="28">
        <v>17.04</v>
      </c>
      <c r="C24" s="51">
        <f>$C$2*B24+(1-$C$2)*(C23+D23)</f>
        <v>2.425813732520488</v>
      </c>
      <c r="D24" s="51">
        <f>$E$2*(C24-C23)+(1-$E$2)*D23</f>
        <v>8.4131899563173018E-2</v>
      </c>
      <c r="E24" s="34">
        <f>C23+D23</f>
        <v>2.4116269355425084</v>
      </c>
      <c r="F24" s="1">
        <f>ABS(B24-E24)</f>
        <v>14.628373064457492</v>
      </c>
      <c r="G24" s="1">
        <f>F24^2</f>
        <v>213.98929851294545</v>
      </c>
      <c r="H24" s="4">
        <f>ABS((B24-E24)/B24)</f>
        <v>0.85847259767943029</v>
      </c>
      <c r="I24" s="1">
        <f>ABS((E24-B24)/B23)^2</f>
        <v>2.3463095695068166</v>
      </c>
      <c r="J24" s="1">
        <f>ABS((B24-B23)/B23)^2</f>
        <v>0.61511581371124657</v>
      </c>
      <c r="K24" s="1">
        <f>E24-B24</f>
        <v>-14.628373064457492</v>
      </c>
      <c r="L24" s="1">
        <f>ABS(K24-K23)^2</f>
        <v>54.953419796803523</v>
      </c>
    </row>
    <row r="25" spans="1:12">
      <c r="A25" s="6">
        <v>35704</v>
      </c>
      <c r="B25" s="28">
        <v>8.41</v>
      </c>
      <c r="C25" s="51">
        <f>$C$2*B25+(1-$C$2)*(C24+D24)</f>
        <v>2.5156675857901907</v>
      </c>
      <c r="D25" s="51">
        <f>$E$2*(C25-C24)+(1-$E$2)*D24</f>
        <v>8.9853853269702633E-2</v>
      </c>
      <c r="E25" s="34">
        <f>C24+D24</f>
        <v>2.5099456320836611</v>
      </c>
      <c r="F25" s="1">
        <f>ABS(B25-E25)</f>
        <v>5.9000543679163391</v>
      </c>
      <c r="G25" s="1">
        <f>F25^2</f>
        <v>34.810641544368671</v>
      </c>
      <c r="H25" s="4">
        <f>ABS((B25-E25)/B25)</f>
        <v>0.70155224350967171</v>
      </c>
      <c r="I25" s="1">
        <f>ABS((E25-B25)/B24)^2</f>
        <v>0.11988720803428785</v>
      </c>
      <c r="J25" s="1">
        <f>ABS((B25-B24)/B24)^2</f>
        <v>0.25649707123807008</v>
      </c>
      <c r="K25" s="1">
        <f>E25-B25</f>
        <v>-5.9000543679163391</v>
      </c>
      <c r="L25" s="1">
        <f>ABS(K25-K24)^2</f>
        <v>76.18354726838983</v>
      </c>
    </row>
    <row r="26" spans="1:12">
      <c r="A26" s="6">
        <v>35735</v>
      </c>
      <c r="B26" s="28">
        <v>11.15</v>
      </c>
      <c r="C26" s="51">
        <f>$C$2*B26+(1-$C$2)*(C25+D25)</f>
        <v>2.6138079916445607</v>
      </c>
      <c r="D26" s="51">
        <f>$E$2*(C26-C25)+(1-$E$2)*D25</f>
        <v>9.8140405854370005E-2</v>
      </c>
      <c r="E26" s="34">
        <f>C25+D25</f>
        <v>2.6055214390598933</v>
      </c>
      <c r="F26" s="1">
        <f>ABS(B26-E26)</f>
        <v>8.5444785609401066</v>
      </c>
      <c r="G26" s="1">
        <f>F26^2</f>
        <v>73.008113878365108</v>
      </c>
      <c r="H26" s="4">
        <f>ABS((B26-E26)/B26)</f>
        <v>0.76632094716951626</v>
      </c>
      <c r="I26" s="1">
        <f>ABS((E26-B26)/B25)^2</f>
        <v>1.0322363230224634</v>
      </c>
      <c r="J26" s="1">
        <f>ABS((B26-B25)/B25)^2</f>
        <v>0.10614734454905479</v>
      </c>
      <c r="K26" s="1">
        <f>E26-B26</f>
        <v>-8.5444785609401066</v>
      </c>
      <c r="L26" s="1">
        <f>ABS(K26-K25)^2</f>
        <v>6.9929793126494042</v>
      </c>
    </row>
    <row r="27" spans="1:12">
      <c r="A27" s="6">
        <v>35765</v>
      </c>
      <c r="B27" s="28">
        <v>3.74</v>
      </c>
      <c r="C27" s="51">
        <f>$C$2*B27+(1-$C$2)*(C26+D26)</f>
        <v>2.7129454160534414</v>
      </c>
      <c r="D27" s="51">
        <f>$E$2*(C27-C26)+(1-$E$2)*D26</f>
        <v>9.9137424408880737E-2</v>
      </c>
      <c r="E27" s="34">
        <f>C26+D26</f>
        <v>2.7119483974989307</v>
      </c>
      <c r="F27" s="1">
        <f>ABS(B27-E27)</f>
        <v>1.0280516025010695</v>
      </c>
      <c r="G27" s="1">
        <f>F27^2</f>
        <v>1.056890097405017</v>
      </c>
      <c r="H27" s="4">
        <f>ABS((B27-E27)/B27)</f>
        <v>0.27488010762060683</v>
      </c>
      <c r="I27" s="1">
        <f>ABS((E27-B27)/B26)^2</f>
        <v>8.501197268435054E-3</v>
      </c>
      <c r="J27" s="1">
        <f>ABS((B27-B26)/B26)^2</f>
        <v>0.44165858955539022</v>
      </c>
      <c r="K27" s="1">
        <f>E27-B27</f>
        <v>-1.0280516025010695</v>
      </c>
      <c r="L27" s="1">
        <f>ABS(K27-K26)^2</f>
        <v>56.496674221549121</v>
      </c>
    </row>
    <row r="28" spans="1:12">
      <c r="A28" s="6">
        <v>35796</v>
      </c>
      <c r="B28" s="28">
        <v>2.34</v>
      </c>
      <c r="C28" s="51">
        <f>$C$2*B28+(1-$C$2)*(C27+D27)</f>
        <v>2.8116250080441221</v>
      </c>
      <c r="D28" s="51">
        <f>$E$2*(C28-C27)+(1-$E$2)*D27</f>
        <v>9.867959199068066E-2</v>
      </c>
      <c r="E28" s="34">
        <f>C27+D27</f>
        <v>2.8120828404623222</v>
      </c>
      <c r="F28" s="1">
        <f>ABS(B28-E28)</f>
        <v>0.4720828404623223</v>
      </c>
      <c r="G28" s="1">
        <f>F28^2</f>
        <v>0.22286220825897443</v>
      </c>
      <c r="H28" s="4">
        <f>ABS((B28-E28)/B28)</f>
        <v>0.20174480361637706</v>
      </c>
      <c r="I28" s="1">
        <f>ABS((E28-B28)/B27)^2</f>
        <v>1.5932841106335215E-2</v>
      </c>
      <c r="J28" s="1">
        <f>ABS((B28-B27)/B27)^2</f>
        <v>0.14012410992593444</v>
      </c>
      <c r="K28" s="1">
        <f>E28-B28</f>
        <v>0.4720828404623223</v>
      </c>
      <c r="L28" s="1">
        <f>ABS(K28-K27)^2</f>
        <v>2.2504033469650859</v>
      </c>
    </row>
    <row r="29" spans="1:12">
      <c r="A29" s="6">
        <v>35827</v>
      </c>
      <c r="B29" s="28">
        <v>1.74</v>
      </c>
      <c r="C29" s="51">
        <f>$C$2*B29+(1-$C$2)*(C28+D28)</f>
        <v>2.9091696225708064</v>
      </c>
      <c r="D29" s="51">
        <f>$E$2*(C29-C28)+(1-$E$2)*D28</f>
        <v>9.7544614526684281E-2</v>
      </c>
      <c r="E29" s="34">
        <f>C28+D28</f>
        <v>2.9103046000348027</v>
      </c>
      <c r="F29" s="1">
        <f>ABS(B29-E29)</f>
        <v>1.1703046000348027</v>
      </c>
      <c r="G29" s="1">
        <f>F29^2</f>
        <v>1.3696128568626196</v>
      </c>
      <c r="H29" s="4">
        <f>ABS((B29-E29)/B29)</f>
        <v>0.67258885059471418</v>
      </c>
      <c r="I29" s="1">
        <f>ABS((E29-B29)/B28)^2</f>
        <v>0.25013018789952152</v>
      </c>
      <c r="J29" s="1">
        <f>ABS((B29-B28)/B28)^2</f>
        <v>6.5746219592373423E-2</v>
      </c>
      <c r="K29" s="1">
        <f>E29-B29</f>
        <v>1.1703046000348027</v>
      </c>
      <c r="L29" s="1">
        <f>ABS(K29-K28)^2</f>
        <v>0.48751362554049071</v>
      </c>
    </row>
    <row r="30" spans="1:12">
      <c r="A30" s="6">
        <v>35855</v>
      </c>
      <c r="B30" s="28">
        <v>1.21</v>
      </c>
      <c r="C30" s="51">
        <f>$C$2*B30+(1-$C$2)*(C29+D29)</f>
        <v>3.0049717589697567</v>
      </c>
      <c r="D30" s="51">
        <f>$E$2*(C30-C29)+(1-$E$2)*D29</f>
        <v>9.5802136398950299E-2</v>
      </c>
      <c r="E30" s="34">
        <f>C29+D29</f>
        <v>3.0067142370974906</v>
      </c>
      <c r="F30" s="1">
        <f>ABS(B30-E30)</f>
        <v>1.7967142370974907</v>
      </c>
      <c r="G30" s="1">
        <f>F30^2</f>
        <v>3.2281820497888178</v>
      </c>
      <c r="H30" s="4">
        <f>ABS((B30-E30)/B30)</f>
        <v>1.4848877992541245</v>
      </c>
      <c r="I30" s="1">
        <f>ABS((E30-B30)/B29)^2</f>
        <v>1.0662511724761585</v>
      </c>
      <c r="J30" s="1">
        <f>ABS((B30-B29)/B29)^2</f>
        <v>9.2779759545514609E-2</v>
      </c>
      <c r="K30" s="1">
        <f>E30-B30</f>
        <v>1.7967142370974907</v>
      </c>
      <c r="L30" s="1">
        <f>ABS(K30-K29)^2</f>
        <v>0.39238903340500841</v>
      </c>
    </row>
    <row r="31" spans="1:12">
      <c r="A31" s="6">
        <v>35886</v>
      </c>
      <c r="B31" s="28">
        <v>1.1499999999999999</v>
      </c>
      <c r="C31" s="51">
        <f>$C$2*B31+(1-$C$2)*(C30+D30)</f>
        <v>3.0988820080698534</v>
      </c>
      <c r="D31" s="51">
        <f>$E$2*(C31-C30)+(1-$E$2)*D30</f>
        <v>9.391024910009671E-2</v>
      </c>
      <c r="E31" s="34">
        <f>C30+D30</f>
        <v>3.100773895368707</v>
      </c>
      <c r="F31" s="1">
        <f>ABS(B31-E31)</f>
        <v>1.950773895368707</v>
      </c>
      <c r="G31" s="1">
        <f>F31^2</f>
        <v>3.8055187908519992</v>
      </c>
      <c r="H31" s="4">
        <f>ABS((B31-E31)/B31)</f>
        <v>1.6963251264075714</v>
      </c>
      <c r="I31" s="1">
        <f>ABS((E31-B31)/B30)^2</f>
        <v>2.5992205387965304</v>
      </c>
      <c r="J31" s="1">
        <f>ABS((B31-B30)/B30)^2</f>
        <v>2.4588484393142586E-3</v>
      </c>
      <c r="K31" s="1">
        <f>E31-B31</f>
        <v>1.950773895368707</v>
      </c>
      <c r="L31" s="1">
        <f>ABS(K31-K30)^2</f>
        <v>2.3734378306643968E-2</v>
      </c>
    </row>
    <row r="32" spans="1:12">
      <c r="A32" s="6">
        <v>35916</v>
      </c>
      <c r="B32" s="28">
        <v>1.72</v>
      </c>
      <c r="C32" s="51">
        <f>$C$2*B32+(1-$C$2)*(C31+D31)</f>
        <v>3.1913639230243041</v>
      </c>
      <c r="D32" s="51">
        <f>$E$2*(C32-C31)+(1-$E$2)*D31</f>
        <v>9.2481914954450684E-2</v>
      </c>
      <c r="E32" s="34">
        <f>C31+D31</f>
        <v>3.1927922571699501</v>
      </c>
      <c r="F32" s="1">
        <f>ABS(B32-E32)</f>
        <v>1.4727922571699501</v>
      </c>
      <c r="G32" s="1">
        <f>F32^2</f>
        <v>2.1691170327797566</v>
      </c>
      <c r="H32" s="4">
        <f>ABS((B32-E32)/B32)</f>
        <v>0.85627456812206404</v>
      </c>
      <c r="I32" s="1">
        <f>ABS((E32-B32)/B31)^2</f>
        <v>1.6401641079620088</v>
      </c>
      <c r="J32" s="1">
        <f>ABS((B32-B31)/B31)^2</f>
        <v>0.24567107750472597</v>
      </c>
      <c r="K32" s="1">
        <f>E32-B32</f>
        <v>1.4727922571699501</v>
      </c>
      <c r="L32" s="1">
        <f>ABS(K32-K31)^2</f>
        <v>0.22846644645516739</v>
      </c>
    </row>
    <row r="33" spans="1:12">
      <c r="A33" s="6">
        <v>35947</v>
      </c>
      <c r="B33" s="28">
        <v>2.4</v>
      </c>
      <c r="C33" s="51">
        <f>$C$2*B33+(1-$C$2)*(C32+D32)</f>
        <v>3.2829886721539574</v>
      </c>
      <c r="D33" s="51">
        <f>$E$2*(C33-C32)+(1-$E$2)*D32</f>
        <v>9.1624749129653349E-2</v>
      </c>
      <c r="E33" s="34">
        <f>C32+D32</f>
        <v>3.2838458379787547</v>
      </c>
      <c r="F33" s="1">
        <f>ABS(B33-E33)</f>
        <v>0.88384583797875482</v>
      </c>
      <c r="G33" s="1">
        <f>F33^2</f>
        <v>0.78118346531236738</v>
      </c>
      <c r="H33" s="4">
        <f>ABS((B33-E33)/B33)</f>
        <v>0.36826909915781453</v>
      </c>
      <c r="I33" s="1">
        <f>ABS((E33-B33)/B32)^2</f>
        <v>0.2640560658843859</v>
      </c>
      <c r="J33" s="1">
        <f>ABS((B33-B32)/B32)^2</f>
        <v>0.15630070308274741</v>
      </c>
      <c r="K33" s="1">
        <f>E33-B33</f>
        <v>0.88384583797875482</v>
      </c>
      <c r="L33" s="1">
        <f>ABS(K33-K32)^2</f>
        <v>0.34685788467813111</v>
      </c>
    </row>
    <row r="34" spans="1:12">
      <c r="A34" s="6">
        <v>35977</v>
      </c>
      <c r="B34" s="28">
        <v>5.07</v>
      </c>
      <c r="C34" s="51">
        <f>$C$2*B34+(1-$C$2)*(C33+D33)</f>
        <v>3.3762576304574852</v>
      </c>
      <c r="D34" s="51">
        <f>$E$2*(C34-C33)+(1-$E$2)*D33</f>
        <v>9.3268958303527771E-2</v>
      </c>
      <c r="E34" s="34">
        <f>C33+D33</f>
        <v>3.3746134212836107</v>
      </c>
      <c r="F34" s="1">
        <f>ABS(B34-E34)</f>
        <v>1.6953865787163895</v>
      </c>
      <c r="G34" s="1">
        <f>F34^2</f>
        <v>2.8743356512916645</v>
      </c>
      <c r="H34" s="4">
        <f>ABS((B34-E34)/B34)</f>
        <v>0.33439577489475136</v>
      </c>
      <c r="I34" s="1">
        <f>ABS((E34-B34)/B33)^2</f>
        <v>0.4990166061270252</v>
      </c>
      <c r="J34" s="1">
        <f>ABS((B34-B33)/B33)^2</f>
        <v>1.2376562500000006</v>
      </c>
      <c r="K34" s="1">
        <f>E34-B34</f>
        <v>-1.6953865787163895</v>
      </c>
      <c r="L34" s="1">
        <f>ABS(K34-K33)^2</f>
        <v>6.652439859331075</v>
      </c>
    </row>
    <row r="35" spans="1:12">
      <c r="A35" s="6">
        <v>36008</v>
      </c>
      <c r="B35" s="28">
        <v>8.89</v>
      </c>
      <c r="C35" s="51">
        <f>$C$2*B35+(1-$C$2)*(C34+D34)</f>
        <v>3.4747834382733229</v>
      </c>
      <c r="D35" s="51">
        <f>$E$2*(C35-C34)+(1-$E$2)*D34</f>
        <v>9.8525807815837751E-2</v>
      </c>
      <c r="E35" s="34">
        <f>C34+D34</f>
        <v>3.4695265887610129</v>
      </c>
      <c r="F35" s="1">
        <f>ABS(B35-E35)</f>
        <v>5.4204734112389872</v>
      </c>
      <c r="G35" s="1">
        <f>F35^2</f>
        <v>29.381532001948823</v>
      </c>
      <c r="H35" s="4">
        <f>ABS((B35-E35)/B35)</f>
        <v>0.60972704288402546</v>
      </c>
      <c r="I35" s="1">
        <f>ABS((E35-B35)/B34)^2</f>
        <v>1.1430323402132985</v>
      </c>
      <c r="J35" s="1">
        <f>ABS((B35-B34)/B34)^2</f>
        <v>0.56768942886375739</v>
      </c>
      <c r="K35" s="1">
        <f>E35-B35</f>
        <v>-5.4204734112389872</v>
      </c>
      <c r="L35" s="1">
        <f>ABS(K35-K34)^2</f>
        <v>13.876271909833239</v>
      </c>
    </row>
    <row r="36" spans="1:12">
      <c r="A36" s="6">
        <v>36039</v>
      </c>
      <c r="B36" s="28">
        <v>8.4</v>
      </c>
      <c r="C36" s="51">
        <f>$C$2*B36+(1-$C$2)*(C35+D35)</f>
        <v>3.5779902370304977</v>
      </c>
      <c r="D36" s="51">
        <f>$E$2*(C36-C35)+(1-$E$2)*D35</f>
        <v>0.10320679875717476</v>
      </c>
      <c r="E36" s="34">
        <f>C35+D35</f>
        <v>3.5733092460891607</v>
      </c>
      <c r="F36" s="1">
        <f>ABS(B36-E36)</f>
        <v>4.8266907539108397</v>
      </c>
      <c r="G36" s="1">
        <f>F36^2</f>
        <v>23.29694363388839</v>
      </c>
      <c r="H36" s="4">
        <f>ABS((B36-E36)/B36)</f>
        <v>0.57460604213224276</v>
      </c>
      <c r="I36" s="1">
        <f>ABS((E36-B36)/B35)^2</f>
        <v>0.29477824369956496</v>
      </c>
      <c r="J36" s="1">
        <f>ABS((B36-B35)/B35)^2</f>
        <v>3.0380060760121542E-3</v>
      </c>
      <c r="K36" s="1">
        <f>E36-B36</f>
        <v>-4.8266907539108397</v>
      </c>
      <c r="L36" s="1">
        <f>ABS(K36-K35)^2</f>
        <v>0.35257784414367621</v>
      </c>
    </row>
    <row r="37" spans="1:12">
      <c r="A37" s="6">
        <v>36069</v>
      </c>
      <c r="B37" s="28">
        <v>10.38</v>
      </c>
      <c r="C37" s="51">
        <f>$C$2*B37+(1-$C$2)*(C36+D36)</f>
        <v>3.687693626846023</v>
      </c>
      <c r="D37" s="51">
        <f>$E$2*(C37-C36)+(1-$E$2)*D36</f>
        <v>0.1097033898155253</v>
      </c>
      <c r="E37" s="34">
        <f>C36+D36</f>
        <v>3.6811970357876724</v>
      </c>
      <c r="F37" s="1">
        <f>ABS(B37-E37)</f>
        <v>6.6988029642123283</v>
      </c>
      <c r="G37" s="1">
        <f>F37^2</f>
        <v>44.873961153339877</v>
      </c>
      <c r="H37" s="4">
        <f>ABS((B37-E37)/B37)</f>
        <v>0.64535674029020496</v>
      </c>
      <c r="I37" s="1">
        <f>ABS((E37-B37)/B36)^2</f>
        <v>0.63596883720719777</v>
      </c>
      <c r="J37" s="1">
        <f>ABS((B37-B36)/B36)^2</f>
        <v>5.5561224489795939E-2</v>
      </c>
      <c r="K37" s="1">
        <f>E37-B37</f>
        <v>-6.6988029642123283</v>
      </c>
      <c r="L37" s="1">
        <f>ABS(K37-K36)^2</f>
        <v>3.5048041279599254</v>
      </c>
    </row>
    <row r="38" spans="1:12">
      <c r="A38" s="6">
        <v>36100</v>
      </c>
      <c r="B38" s="28">
        <v>6.07</v>
      </c>
      <c r="C38" s="51">
        <f>$C$2*B38+(1-$C$2)*(C37+D37)</f>
        <v>3.7996010182271434</v>
      </c>
      <c r="D38" s="51">
        <f>$E$2*(C38-C37)+(1-$E$2)*D37</f>
        <v>0.11190739138112038</v>
      </c>
      <c r="E38" s="34">
        <f>C37+D37</f>
        <v>3.7973970166615483</v>
      </c>
      <c r="F38" s="1">
        <f>ABS(B38-E38)</f>
        <v>2.272602983338452</v>
      </c>
      <c r="G38" s="1">
        <f>F38^2</f>
        <v>5.1647243198788324</v>
      </c>
      <c r="H38" s="4">
        <f>ABS((B38-E38)/B38)</f>
        <v>0.37439917353187019</v>
      </c>
      <c r="I38" s="1">
        <f>ABS((E38-B38)/B37)^2</f>
        <v>4.7934967570275863E-2</v>
      </c>
      <c r="J38" s="1">
        <f>ABS((B38-B37)/B37)^2</f>
        <v>0.17240896046569473</v>
      </c>
      <c r="K38" s="1">
        <f>E38-B38</f>
        <v>-2.272602983338452</v>
      </c>
      <c r="L38" s="1">
        <f>ABS(K38-K37)^2</f>
        <v>19.591246270687908</v>
      </c>
    </row>
    <row r="39" spans="1:12">
      <c r="A39" s="6">
        <v>36130</v>
      </c>
      <c r="B39" s="28">
        <v>2.02</v>
      </c>
      <c r="C39" s="51">
        <f>$C$2*B39+(1-$C$2)*(C38+D38)</f>
        <v>3.9096739987909421</v>
      </c>
      <c r="D39" s="51">
        <f>$E$2*(C39-C38)+(1-$E$2)*D38</f>
        <v>0.11007298056379877</v>
      </c>
      <c r="E39" s="34">
        <f>C38+D38</f>
        <v>3.9115084096082637</v>
      </c>
      <c r="F39" s="1">
        <f>ABS(B39-E39)</f>
        <v>1.8915084096082637</v>
      </c>
      <c r="G39" s="1">
        <f>F39^2</f>
        <v>3.5778040636187831</v>
      </c>
      <c r="H39" s="4">
        <f>ABS((B39-E39)/B39)</f>
        <v>0.93639030178626914</v>
      </c>
      <c r="I39" s="1">
        <f>ABS((E39-B39)/B38)^2</f>
        <v>9.7104458517156586E-2</v>
      </c>
      <c r="J39" s="1">
        <f>ABS((B39-B38)/B38)^2</f>
        <v>0.44517694443464378</v>
      </c>
      <c r="K39" s="1">
        <f>E39-B39</f>
        <v>1.8915084096082637</v>
      </c>
      <c r="L39" s="1">
        <f>ABS(K39-K38)^2</f>
        <v>17.339823692868634</v>
      </c>
    </row>
    <row r="40" spans="1:12">
      <c r="A40" s="6">
        <v>36161</v>
      </c>
      <c r="B40" s="28">
        <v>1.23</v>
      </c>
      <c r="C40" s="51">
        <f>$C$2*B40+(1-$C$2)*(C39+D39)</f>
        <v>4.0170414444438078</v>
      </c>
      <c r="D40" s="51">
        <f>$E$2*(C40-C39)+(1-$E$2)*D39</f>
        <v>0.10736744565286571</v>
      </c>
      <c r="E40" s="34">
        <f>C39+D39</f>
        <v>4.0197469793547409</v>
      </c>
      <c r="F40" s="1">
        <f>ABS(B40-E40)</f>
        <v>2.7897469793547409</v>
      </c>
      <c r="G40" s="1">
        <f>F40^2</f>
        <v>7.7826882088189011</v>
      </c>
      <c r="H40" s="4">
        <f>ABS((B40-E40)/B40)</f>
        <v>2.2680869750851551</v>
      </c>
      <c r="I40" s="1">
        <f>ABS((E40-B40)/B39)^2</f>
        <v>1.9073346262177489</v>
      </c>
      <c r="J40" s="1">
        <f>ABS((B40-B39)/B39)^2</f>
        <v>0.15295069110871484</v>
      </c>
      <c r="K40" s="1">
        <f>E40-B40</f>
        <v>2.7897469793547409</v>
      </c>
      <c r="L40" s="1">
        <f>ABS(K40-K39)^2</f>
        <v>0.80683252818019702</v>
      </c>
    </row>
    <row r="41" spans="1:12">
      <c r="A41" s="6">
        <v>36192</v>
      </c>
      <c r="B41" s="28">
        <v>1.1000000000000001</v>
      </c>
      <c r="C41" s="51">
        <f>$C$2*B41+(1-$C$2)*(C40+D40)</f>
        <v>4.1214757768438783</v>
      </c>
      <c r="D41" s="51">
        <f>$E$2*(C41-C40)+(1-$E$2)*D40</f>
        <v>0.1044343324000705</v>
      </c>
      <c r="E41" s="34">
        <f>C40+D40</f>
        <v>4.1244088900966736</v>
      </c>
      <c r="F41" s="1">
        <f>ABS(B41-E41)</f>
        <v>3.0244088900966735</v>
      </c>
      <c r="G41" s="1">
        <f>F41^2</f>
        <v>9.1470491344957914</v>
      </c>
      <c r="H41" s="4">
        <f>ABS((B41-E41)/B41)</f>
        <v>2.7494626273606122</v>
      </c>
      <c r="I41" s="1">
        <f>ABS((E41-B41)/B40)^2</f>
        <v>6.0460368395107347</v>
      </c>
      <c r="J41" s="1">
        <f>ABS((B41-B40)/B40)^2</f>
        <v>1.1170599510873139E-2</v>
      </c>
      <c r="K41" s="1">
        <f>E41-B41</f>
        <v>3.0244088900966735</v>
      </c>
      <c r="L41" s="1">
        <f>ABS(K41-K40)^2</f>
        <v>5.5066212353054714E-2</v>
      </c>
    </row>
    <row r="42" spans="1:12">
      <c r="A42" s="6">
        <v>36220</v>
      </c>
      <c r="B42" s="28">
        <v>1.1200000000000001</v>
      </c>
      <c r="C42" s="51">
        <f>$C$2*B42+(1-$C$2)*(C41+D41)</f>
        <v>4.2228979549901879</v>
      </c>
      <c r="D42" s="51">
        <f>$E$2*(C42-C41)+(1-$E$2)*D41</f>
        <v>0.10142217814630961</v>
      </c>
      <c r="E42" s="34">
        <f>C41+D41</f>
        <v>4.2259101092439488</v>
      </c>
      <c r="F42" s="1">
        <f>ABS(B42-E42)</f>
        <v>3.1059101092439487</v>
      </c>
      <c r="G42" s="1">
        <f>F42^2</f>
        <v>9.6466776067037578</v>
      </c>
      <c r="H42" s="4">
        <f>ABS((B42-E42)/B42)</f>
        <v>2.7731340261106681</v>
      </c>
      <c r="I42" s="1">
        <f>ABS((E42-B42)/B41)^2</f>
        <v>7.9724608319865755</v>
      </c>
      <c r="J42" s="1">
        <f>ABS((B42-B41)/B41)^2</f>
        <v>3.3057851239669467E-4</v>
      </c>
      <c r="K42" s="1">
        <f>E42-B42</f>
        <v>3.1059101092439487</v>
      </c>
      <c r="L42" s="1">
        <f>ABS(K42-K41)^2</f>
        <v>6.6424487224921881E-3</v>
      </c>
    </row>
    <row r="43" spans="1:12">
      <c r="A43" s="6">
        <v>36251</v>
      </c>
      <c r="B43" s="28">
        <v>1.33</v>
      </c>
      <c r="C43" s="51">
        <f>$C$2*B43+(1-$C$2)*(C42+D42)</f>
        <v>4.3214162003731813</v>
      </c>
      <c r="D43" s="51">
        <f>$E$2*(C43-C42)+(1-$E$2)*D42</f>
        <v>9.8518245382993364E-2</v>
      </c>
      <c r="E43" s="34">
        <f>C42+D42</f>
        <v>4.3243201331364975</v>
      </c>
      <c r="F43" s="1">
        <f>ABS(B43-E43)</f>
        <v>2.9943201331364975</v>
      </c>
      <c r="G43" s="1">
        <f>F43^2</f>
        <v>8.9659530597065711</v>
      </c>
      <c r="H43" s="4">
        <f>ABS((B43-E43)/B43)</f>
        <v>2.251368521155261</v>
      </c>
      <c r="I43" s="1">
        <f>ABS((E43-B43)/B42)^2</f>
        <v>7.1476028856079168</v>
      </c>
      <c r="J43" s="1">
        <f>ABS((B43-B42)/B42)^2</f>
        <v>3.5156249999999979E-2</v>
      </c>
      <c r="K43" s="1">
        <f>E43-B43</f>
        <v>2.9943201331364975</v>
      </c>
      <c r="L43" s="1">
        <f>ABS(K43-K42)^2</f>
        <v>1.245232276766154E-2</v>
      </c>
    </row>
    <row r="44" spans="1:12">
      <c r="A44" s="6">
        <v>36281</v>
      </c>
      <c r="B44" s="28">
        <v>2.1800000000000002</v>
      </c>
      <c r="C44" s="51">
        <f>$C$2*B44+(1-$C$2)*(C43+D43)</f>
        <v>4.4177621265867151</v>
      </c>
      <c r="D44" s="51">
        <f>$E$2*(C44-C43)+(1-$E$2)*D43</f>
        <v>9.6345926213533772E-2</v>
      </c>
      <c r="E44" s="34">
        <f>C43+D43</f>
        <v>4.4199344457561747</v>
      </c>
      <c r="F44" s="1">
        <f>ABS(B44-E44)</f>
        <v>2.2399344457561745</v>
      </c>
      <c r="G44" s="1">
        <f>F44^2</f>
        <v>5.0173063212850204</v>
      </c>
      <c r="H44" s="4">
        <f>ABS((B44-E44)/B44)</f>
        <v>1.027492865025768</v>
      </c>
      <c r="I44" s="1">
        <f>ABS((E44-B44)/B43)^2</f>
        <v>2.8363990735965965</v>
      </c>
      <c r="J44" s="1">
        <f>ABS((B44-B43)/B43)^2</f>
        <v>0.40844592684719322</v>
      </c>
      <c r="K44" s="1">
        <f>E44-B44</f>
        <v>2.2399344457561745</v>
      </c>
      <c r="L44" s="1">
        <f>ABS(K44-K43)^2</f>
        <v>0.56909776532428236</v>
      </c>
    </row>
    <row r="45" spans="1:12">
      <c r="A45" s="6">
        <v>36312</v>
      </c>
      <c r="B45" s="28">
        <v>3.63</v>
      </c>
      <c r="C45" s="51">
        <f>$C$2*B45+(1-$C$2)*(C44+D44)</f>
        <v>4.513250632675919</v>
      </c>
      <c r="D45" s="51">
        <f>$E$2*(C45-C44)+(1-$E$2)*D44</f>
        <v>9.5488506089203895E-2</v>
      </c>
      <c r="E45" s="34">
        <f>C44+D44</f>
        <v>4.5141080528002488</v>
      </c>
      <c r="F45" s="1">
        <f>ABS(B45-E45)</f>
        <v>0.88410805280024896</v>
      </c>
      <c r="G45" s="1">
        <f>F45^2</f>
        <v>0.78164704902624782</v>
      </c>
      <c r="H45" s="4">
        <f>ABS((B45-E45)/B45)</f>
        <v>0.24355593741053691</v>
      </c>
      <c r="I45" s="1">
        <f>ABS((E45-B45)/B44)^2</f>
        <v>0.16447417074030968</v>
      </c>
      <c r="J45" s="1">
        <f>ABS((B45-B44)/B44)^2</f>
        <v>0.44240804646073534</v>
      </c>
      <c r="K45" s="1">
        <f>E45-B45</f>
        <v>0.88410805280024896</v>
      </c>
      <c r="L45" s="1">
        <f>ABS(K45-K44)^2</f>
        <v>1.8382652078358759</v>
      </c>
    </row>
    <row r="46" spans="1:12">
      <c r="A46" s="6">
        <v>36342</v>
      </c>
      <c r="B46" s="28">
        <v>4.26</v>
      </c>
      <c r="C46" s="51">
        <f>$C$2*B46+(1-$C$2)*(C45+D45)</f>
        <v>4.6084009267617692</v>
      </c>
      <c r="D46" s="51">
        <f>$E$2*(C46-C45)+(1-$E$2)*D45</f>
        <v>9.5150294085850184E-2</v>
      </c>
      <c r="E46" s="34">
        <f>C45+D45</f>
        <v>4.6087391387651229</v>
      </c>
      <c r="F46" s="1">
        <f>ABS(B46-E46)</f>
        <v>0.34873913876512308</v>
      </c>
      <c r="G46" s="1">
        <f>F46^2</f>
        <v>0.12161898690663978</v>
      </c>
      <c r="H46" s="4">
        <f>ABS((B46-E46)/B46)</f>
        <v>8.1863647597446743E-2</v>
      </c>
      <c r="I46" s="1">
        <f>ABS((E46-B46)/B45)^2</f>
        <v>9.2297116094559248E-3</v>
      </c>
      <c r="J46" s="1">
        <f>ABS((B46-B45)/B45)^2</f>
        <v>3.0120893381599609E-2</v>
      </c>
      <c r="K46" s="1">
        <f>E46-B46</f>
        <v>0.34873913876512308</v>
      </c>
      <c r="L46" s="1">
        <f>ABS(K46-K45)^2</f>
        <v>0.28661987411515</v>
      </c>
    </row>
    <row r="47" spans="1:12">
      <c r="A47" s="6">
        <v>36373</v>
      </c>
      <c r="B47" s="28">
        <v>11.78</v>
      </c>
      <c r="C47" s="51">
        <f>$C$2*B47+(1-$C$2)*(C46+D46)</f>
        <v>4.7104140580006337</v>
      </c>
      <c r="D47" s="51">
        <f>$E$2*(C47-C46)+(1-$E$2)*D46</f>
        <v>0.10201313123886457</v>
      </c>
      <c r="E47" s="34">
        <f>C46+D46</f>
        <v>4.7035512208476193</v>
      </c>
      <c r="F47" s="1">
        <f>ABS(B47-E47)</f>
        <v>7.07644877915238</v>
      </c>
      <c r="G47" s="1">
        <f>F47^2</f>
        <v>50.076127323967206</v>
      </c>
      <c r="H47" s="4">
        <f>ABS((B47-E47)/B47)</f>
        <v>0.60071721384994736</v>
      </c>
      <c r="I47" s="1">
        <f>ABS((E47-B47)/B46)^2</f>
        <v>2.7593801562723015</v>
      </c>
      <c r="J47" s="1">
        <f>ABS((B47-B46)/B46)^2</f>
        <v>3.1161365690229008</v>
      </c>
      <c r="K47" s="1">
        <f>E47-B47</f>
        <v>-7.07644877915238</v>
      </c>
      <c r="L47" s="1">
        <f>ABS(K47-K46)^2</f>
        <v>55.133415616388064</v>
      </c>
    </row>
    <row r="48" spans="1:12">
      <c r="A48" s="6">
        <v>36404</v>
      </c>
      <c r="B48" s="28">
        <v>12.09</v>
      </c>
      <c r="C48" s="51">
        <f>$C$2*B48+(1-$C$2)*(C47+D47)</f>
        <v>4.8194850792388699</v>
      </c>
      <c r="D48" s="51">
        <f>$E$2*(C48-C47)+(1-$E$2)*D47</f>
        <v>0.1090710212382362</v>
      </c>
      <c r="E48" s="34">
        <f>C47+D47</f>
        <v>4.8124271892394983</v>
      </c>
      <c r="F48" s="1">
        <f>ABS(B48-E48)</f>
        <v>7.2775728107605016</v>
      </c>
      <c r="G48" s="1">
        <f>F48^2</f>
        <v>52.963066015920504</v>
      </c>
      <c r="H48" s="4">
        <f>ABS((B48-E48)/B48)</f>
        <v>0.60194977756497114</v>
      </c>
      <c r="I48" s="1">
        <f>ABS((E48-B48)/B47)^2</f>
        <v>0.38166517748940326</v>
      </c>
      <c r="J48" s="1">
        <f>ABS((B48-B47)/B47)^2</f>
        <v>6.9252077562327098E-4</v>
      </c>
      <c r="K48" s="1">
        <f>E48-B48</f>
        <v>-7.2775728107605016</v>
      </c>
      <c r="L48" s="1">
        <f>ABS(K48-K47)^2</f>
        <v>4.045087609030467E-2</v>
      </c>
    </row>
    <row r="49" spans="1:12">
      <c r="A49" s="6">
        <v>36434</v>
      </c>
      <c r="B49" s="28">
        <v>10.01</v>
      </c>
      <c r="C49" s="51">
        <f>$C$2*B49+(1-$C$2)*(C48+D48)</f>
        <v>4.9334841545156429</v>
      </c>
      <c r="D49" s="51">
        <f>$E$2*(C49-C48)+(1-$E$2)*D48</f>
        <v>0.113999075276773</v>
      </c>
      <c r="E49" s="34">
        <f>C48+D48</f>
        <v>4.9285561004771061</v>
      </c>
      <c r="F49" s="1">
        <f>ABS(B49-E49)</f>
        <v>5.0814438995228937</v>
      </c>
      <c r="G49" s="1">
        <f>F49^2</f>
        <v>25.821072103998432</v>
      </c>
      <c r="H49" s="4">
        <f>ABS((B49-E49)/B49)</f>
        <v>0.5076367531990903</v>
      </c>
      <c r="I49" s="1">
        <f>ABS((E49-B49)/B48)^2</f>
        <v>0.17665326500103942</v>
      </c>
      <c r="J49" s="1">
        <f>ABS((B49-B48)/B48)^2</f>
        <v>2.9598797548849583E-2</v>
      </c>
      <c r="K49" s="1">
        <f>E49-B49</f>
        <v>-5.0814438995228937</v>
      </c>
      <c r="L49" s="1">
        <f>ABS(K49-K48)^2</f>
        <v>4.8229821947736813</v>
      </c>
    </row>
    <row r="50" spans="1:12">
      <c r="A50" s="6">
        <v>36465</v>
      </c>
      <c r="B50" s="28">
        <v>17.66</v>
      </c>
      <c r="C50" s="51">
        <f>$C$2*B50+(1-$C$2)*(C49+D49)</f>
        <v>5.0597150216678255</v>
      </c>
      <c r="D50" s="51">
        <f>$E$2*(C50-C49)+(1-$E$2)*D49</f>
        <v>0.12623086715218257</v>
      </c>
      <c r="E50" s="34">
        <f>C49+D49</f>
        <v>5.0474832297924159</v>
      </c>
      <c r="F50" s="1">
        <f>ABS(B50-E50)</f>
        <v>12.612516770207584</v>
      </c>
      <c r="G50" s="1">
        <f>F50^2</f>
        <v>159.07557927876755</v>
      </c>
      <c r="H50" s="4">
        <f>ABS((B50-E50)/B50)</f>
        <v>0.71418554757687336</v>
      </c>
      <c r="I50" s="1">
        <f>ABS((E50-B50)/B49)^2</f>
        <v>1.5875790471143993</v>
      </c>
      <c r="J50" s="1">
        <f>ABS((B50-B49)/B49)^2</f>
        <v>0.58405630333702274</v>
      </c>
      <c r="K50" s="1">
        <f>E50-B50</f>
        <v>-12.612516770207584</v>
      </c>
      <c r="L50" s="1">
        <f>ABS(K50-K49)^2</f>
        <v>56.717058583562945</v>
      </c>
    </row>
    <row r="51" spans="1:12">
      <c r="A51" s="6">
        <v>36495</v>
      </c>
      <c r="B51" s="28">
        <v>6.06</v>
      </c>
      <c r="C51" s="51">
        <f>$C$2*B51+(1-$C$2)*(C50+D50)</f>
        <v>5.1867935584937603</v>
      </c>
      <c r="D51" s="51">
        <f>$E$2*(C51-C50)+(1-$E$2)*D50</f>
        <v>0.12707853682593484</v>
      </c>
      <c r="E51" s="34">
        <f>C50+D50</f>
        <v>5.1859458888200081</v>
      </c>
      <c r="F51" s="1">
        <f>ABS(B51-E51)</f>
        <v>0.87405411117999154</v>
      </c>
      <c r="G51" s="1">
        <f>F51^2</f>
        <v>0.76397058927064498</v>
      </c>
      <c r="H51" s="4">
        <f>ABS((B51-E51)/B51)</f>
        <v>0.14423335167986659</v>
      </c>
      <c r="I51" s="1">
        <f>ABS((E51-B51)/B50)^2</f>
        <v>2.4496003831997273E-3</v>
      </c>
      <c r="J51" s="1">
        <f>ABS((B51-B50)/B50)^2</f>
        <v>0.43145407976770234</v>
      </c>
      <c r="K51" s="1">
        <f>E51-B51</f>
        <v>-0.87405411117999154</v>
      </c>
      <c r="L51" s="1">
        <f>ABS(K51-K50)^2</f>
        <v>137.79150559738517</v>
      </c>
    </row>
    <row r="52" spans="1:12">
      <c r="A52" s="6">
        <v>36526</v>
      </c>
      <c r="B52" s="28">
        <v>2.27</v>
      </c>
      <c r="C52" s="51">
        <f>$C$2*B52+(1-$C$2)*(C51+D51)</f>
        <v>5.3109201063833344</v>
      </c>
      <c r="D52" s="51">
        <f>$E$2*(C52-C51)+(1-$E$2)*D51</f>
        <v>0.12412654788957411</v>
      </c>
      <c r="E52" s="34">
        <f>C51+D51</f>
        <v>5.3138720953196952</v>
      </c>
      <c r="F52" s="1">
        <f>ABS(B52-E52)</f>
        <v>3.0438720953196952</v>
      </c>
      <c r="G52" s="1">
        <f>F52^2</f>
        <v>9.2651573326659111</v>
      </c>
      <c r="H52" s="4">
        <f>ABS((B52-E52)/B52)</f>
        <v>1.3409128173214515</v>
      </c>
      <c r="I52" s="1">
        <f>ABS((E52-B52)/B51)^2</f>
        <v>0.25229436473183225</v>
      </c>
      <c r="J52" s="1">
        <f>ABS((B52-B51)/B51)^2</f>
        <v>0.39114084675794308</v>
      </c>
      <c r="K52" s="1">
        <f>E52-B52</f>
        <v>3.0438720953196952</v>
      </c>
      <c r="L52" s="1">
        <f>ABS(K52-K51)^2</f>
        <v>15.350145759577027</v>
      </c>
    </row>
    <row r="53" spans="1:12">
      <c r="A53" s="6">
        <v>36557</v>
      </c>
      <c r="B53" s="28">
        <v>1.42</v>
      </c>
      <c r="C53" s="51">
        <f>$C$2*B53+(1-$C$2)*(C52+D52)</f>
        <v>5.4311528069195285</v>
      </c>
      <c r="D53" s="51">
        <f>$E$2*(C53-C52)+(1-$E$2)*D52</f>
        <v>0.12023270053619406</v>
      </c>
      <c r="E53" s="34">
        <f>C52+D52</f>
        <v>5.4350466542729086</v>
      </c>
      <c r="F53" s="1">
        <f>ABS(B53-E53)</f>
        <v>4.0150466542729086</v>
      </c>
      <c r="G53" s="1">
        <f>F53^2</f>
        <v>16.120599635988079</v>
      </c>
      <c r="H53" s="4">
        <f>ABS((B53-E53)/B53)</f>
        <v>2.8274976438541612</v>
      </c>
      <c r="I53" s="1">
        <f>ABS((E53-B53)/B52)^2</f>
        <v>3.1284518690423018</v>
      </c>
      <c r="J53" s="1">
        <f>ABS((B53-B52)/B52)^2</f>
        <v>0.14021230763259526</v>
      </c>
      <c r="K53" s="1">
        <f>E53-B53</f>
        <v>4.0150466542729086</v>
      </c>
      <c r="L53" s="1">
        <f>ABS(K53-K52)^2</f>
        <v>0.94318002395796874</v>
      </c>
    </row>
    <row r="54" spans="1:12">
      <c r="A54" s="6">
        <v>36586</v>
      </c>
      <c r="B54" s="28">
        <v>1.03</v>
      </c>
      <c r="C54" s="51">
        <f>$C$2*B54+(1-$C$2)*(C53+D53)</f>
        <v>5.5470006057328298</v>
      </c>
      <c r="D54" s="51">
        <f>$E$2*(C54-C53)+(1-$E$2)*D53</f>
        <v>0.11584779881330132</v>
      </c>
      <c r="E54" s="34">
        <f>C53+D53</f>
        <v>5.5513855074557226</v>
      </c>
      <c r="F54" s="1">
        <f>ABS(B54-E54)</f>
        <v>4.5213855074557223</v>
      </c>
      <c r="G54" s="1">
        <f>F54^2</f>
        <v>20.442926907030639</v>
      </c>
      <c r="H54" s="4">
        <f>ABS((B54-E54)/B54)</f>
        <v>4.3896946674327397</v>
      </c>
      <c r="I54" s="1">
        <f>ABS((E54-B54)/B53)^2</f>
        <v>10.13832915444884</v>
      </c>
      <c r="J54" s="1">
        <f>ABS((B54-B53)/B53)^2</f>
        <v>7.5431462011505634E-2</v>
      </c>
      <c r="K54" s="1">
        <f>E54-B54</f>
        <v>4.5213855074557223</v>
      </c>
      <c r="L54" s="1">
        <f>ABS(K54-K53)^2</f>
        <v>0.25637903424248698</v>
      </c>
    </row>
    <row r="55" spans="1:12">
      <c r="A55" s="6">
        <v>36617</v>
      </c>
      <c r="B55" s="28">
        <v>1.1299999999999999</v>
      </c>
      <c r="C55" s="51">
        <f>$C$2*B55+(1-$C$2)*(C54+D54)</f>
        <v>5.6584523859483076</v>
      </c>
      <c r="D55" s="51">
        <f>$E$2*(C55-C54)+(1-$E$2)*D54</f>
        <v>0.11145178021547775</v>
      </c>
      <c r="E55" s="34">
        <f>C54+D54</f>
        <v>5.6628484045461311</v>
      </c>
      <c r="F55" s="1">
        <f>ABS(B55-E55)</f>
        <v>4.5328484045461312</v>
      </c>
      <c r="G55" s="1">
        <f>F55^2</f>
        <v>20.546714658596407</v>
      </c>
      <c r="H55" s="4">
        <f>ABS((B55-E55)/B55)</f>
        <v>4.0113702695098512</v>
      </c>
      <c r="I55" s="1">
        <f>ABS((E55-B55)/B54)^2</f>
        <v>19.36724918333152</v>
      </c>
      <c r="J55" s="1">
        <f>ABS((B55-B54)/B54)^2</f>
        <v>9.4259590913375185E-3</v>
      </c>
      <c r="K55" s="1">
        <f>E55-B55</f>
        <v>4.5328484045461312</v>
      </c>
      <c r="L55" s="1">
        <f>ABS(K55-K54)^2</f>
        <v>1.3139800970530551E-4</v>
      </c>
    </row>
    <row r="56" spans="1:12">
      <c r="A56" s="6">
        <v>36647</v>
      </c>
      <c r="B56" s="28">
        <v>1.69</v>
      </c>
      <c r="C56" s="51">
        <f>$C$2*B56+(1-$C$2)*(C55+D55)</f>
        <v>5.7659474191051796</v>
      </c>
      <c r="D56" s="51">
        <f>$E$2*(C56-C55)+(1-$E$2)*D55</f>
        <v>0.10749503315687203</v>
      </c>
      <c r="E56" s="34">
        <f>C55+D55</f>
        <v>5.7699041661637853</v>
      </c>
      <c r="F56" s="1">
        <f>ABS(B56-E56)</f>
        <v>4.0799041661637858</v>
      </c>
      <c r="G56" s="1">
        <f>F56^2</f>
        <v>16.645618005080618</v>
      </c>
      <c r="H56" s="4">
        <f>ABS((B56-E56)/B56)</f>
        <v>2.4141444770199918</v>
      </c>
      <c r="I56" s="1">
        <f>ABS((E56-B56)/B55)^2</f>
        <v>13.03596053338603</v>
      </c>
      <c r="J56" s="1">
        <f>ABS((B56-B55)/B55)^2</f>
        <v>0.24559479990602251</v>
      </c>
      <c r="K56" s="1">
        <f>E56-B56</f>
        <v>4.0799041661637858</v>
      </c>
      <c r="L56" s="1">
        <f>ABS(K56-K55)^2</f>
        <v>0.20515848308376297</v>
      </c>
    </row>
    <row r="57" spans="1:12">
      <c r="A57" s="6">
        <v>36678</v>
      </c>
      <c r="B57" s="28">
        <v>2.8</v>
      </c>
      <c r="C57" s="51">
        <f>$C$2*B57+(1-$C$2)*(C56+D56)</f>
        <v>5.8704617855876631</v>
      </c>
      <c r="D57" s="51">
        <f>$E$2*(C57-C56)+(1-$E$2)*D56</f>
        <v>0.10451436648248347</v>
      </c>
      <c r="E57" s="34">
        <f>C56+D56</f>
        <v>5.8734424522620516</v>
      </c>
      <c r="F57" s="1">
        <f>ABS(B57-E57)</f>
        <v>3.0734424522620518</v>
      </c>
      <c r="G57" s="1">
        <f>F57^2</f>
        <v>9.4460485073665748</v>
      </c>
      <c r="H57" s="4">
        <f>ABS((B57-E57)/B57)</f>
        <v>1.0976580186650187</v>
      </c>
      <c r="I57" s="1">
        <f>ABS((E57-B57)/B56)^2</f>
        <v>3.3073241508933773</v>
      </c>
      <c r="J57" s="1">
        <f>ABS((B57-B56)/B56)^2</f>
        <v>0.43139245824726014</v>
      </c>
      <c r="K57" s="1">
        <f>E57-B57</f>
        <v>3.0734424522620518</v>
      </c>
      <c r="L57" s="1">
        <f>ABS(K57-K56)^2</f>
        <v>1.0129651815500158</v>
      </c>
    </row>
    <row r="58" spans="1:12">
      <c r="A58" s="6">
        <v>36708</v>
      </c>
      <c r="B58" s="28">
        <v>5.81</v>
      </c>
      <c r="C58" s="51">
        <f>$C$2*B58+(1-$C$2)*(C57+D57)</f>
        <v>5.9748161559335076</v>
      </c>
      <c r="D58" s="51">
        <f>$E$2*(C58-C57)+(1-$E$2)*D57</f>
        <v>0.10435437034584449</v>
      </c>
      <c r="E58" s="34">
        <f>C57+D57</f>
        <v>5.9749761520701465</v>
      </c>
      <c r="F58" s="1">
        <f>ABS(B58-E58)</f>
        <v>0.16497615207014693</v>
      </c>
      <c r="G58" s="1">
        <f>F58^2</f>
        <v>2.7217130751872244E-2</v>
      </c>
      <c r="H58" s="4">
        <f>ABS((B58-E58)/B58)</f>
        <v>2.8395206896755069E-2</v>
      </c>
      <c r="I58" s="1">
        <f>ABS((E58-B58)/B57)^2</f>
        <v>3.4715727999837052E-3</v>
      </c>
      <c r="J58" s="1">
        <f>ABS((B58-B57)/B57)^2</f>
        <v>1.1556249999999999</v>
      </c>
      <c r="K58" s="1">
        <f>E58-B58</f>
        <v>0.16497615207014693</v>
      </c>
      <c r="L58" s="1">
        <f>ABS(K58-K57)^2</f>
        <v>8.4591762193519884</v>
      </c>
    </row>
    <row r="59" spans="1:12">
      <c r="A59" s="6">
        <v>36739</v>
      </c>
      <c r="B59" s="28">
        <v>15.47</v>
      </c>
      <c r="C59" s="51">
        <f>$C$2*B59+(1-$C$2)*(C58+D58)</f>
        <v>6.0882778815957268</v>
      </c>
      <c r="D59" s="51">
        <f>$E$2*(C59-C58)+(1-$E$2)*D58</f>
        <v>0.11346172566221924</v>
      </c>
      <c r="E59" s="34">
        <f>C58+D58</f>
        <v>6.0791705262793521</v>
      </c>
      <c r="F59" s="1">
        <f>ABS(B59-E59)</f>
        <v>9.3908294737206486</v>
      </c>
      <c r="G59" s="1">
        <f>F59^2</f>
        <v>88.187678204500429</v>
      </c>
      <c r="H59" s="4">
        <f>ABS((B59-E59)/B59)</f>
        <v>0.60703487225084996</v>
      </c>
      <c r="I59" s="1">
        <f>ABS((E59-B59)/B58)^2</f>
        <v>2.6124960586234915</v>
      </c>
      <c r="J59" s="1">
        <f>ABS((B59-B58)/B58)^2</f>
        <v>2.764407025693135</v>
      </c>
      <c r="K59" s="1">
        <f>E59-B59</f>
        <v>-9.3908294737206486</v>
      </c>
      <c r="L59" s="1">
        <f>ABS(K59-K58)^2</f>
        <v>91.313421157895036</v>
      </c>
    </row>
    <row r="60" spans="1:12">
      <c r="A60" s="6">
        <v>36770</v>
      </c>
      <c r="B60" s="28">
        <v>20.68</v>
      </c>
      <c r="C60" s="51">
        <f>$C$2*B60+(1-$C$2)*(C59+D59)</f>
        <v>6.2157808229065417</v>
      </c>
      <c r="D60" s="51">
        <f>$E$2*(C60-C59)+(1-$E$2)*D59</f>
        <v>0.12750294131081485</v>
      </c>
      <c r="E60" s="34">
        <f>C59+D59</f>
        <v>6.201739607257946</v>
      </c>
      <c r="F60" s="1">
        <f>ABS(B60-E60)</f>
        <v>14.478260392742055</v>
      </c>
      <c r="G60" s="1">
        <f>F60^2</f>
        <v>209.62002400004332</v>
      </c>
      <c r="H60" s="4">
        <f>ABS((B60-E60)/B60)</f>
        <v>0.70010930332408383</v>
      </c>
      <c r="I60" s="1">
        <f>ABS((E60-B60)/B59)^2</f>
        <v>0.87589518508430864</v>
      </c>
      <c r="J60" s="1">
        <f>ABS((B60-B59)/B59)^2</f>
        <v>0.11342135183345869</v>
      </c>
      <c r="K60" s="1">
        <f>E60-B60</f>
        <v>-14.478260392742055</v>
      </c>
      <c r="L60" s="1">
        <f>ABS(K60-K59)^2</f>
        <v>25.881953355814989</v>
      </c>
    </row>
    <row r="61" spans="1:12">
      <c r="A61" s="6">
        <v>36800</v>
      </c>
      <c r="B61" s="28">
        <v>26.27</v>
      </c>
      <c r="C61" s="51">
        <f>$C$2*B61+(1-$C$2)*(C60+D60)</f>
        <v>6.362608967124693</v>
      </c>
      <c r="D61" s="51">
        <f>$E$2*(C61-C60)+(1-$E$2)*D60</f>
        <v>0.14682814421815138</v>
      </c>
      <c r="E61" s="34">
        <f>C60+D60</f>
        <v>6.3432837642173565</v>
      </c>
      <c r="F61" s="1">
        <f>ABS(B61-E61)</f>
        <v>19.926716235782642</v>
      </c>
      <c r="G61" s="1">
        <f>F61^2</f>
        <v>397.07401994140355</v>
      </c>
      <c r="H61" s="4">
        <f>ABS((B61-E61)/B61)</f>
        <v>0.75853506797802217</v>
      </c>
      <c r="I61" s="1">
        <f>ABS((E61-B61)/B60)^2</f>
        <v>0.92847540476180179</v>
      </c>
      <c r="J61" s="1">
        <f>ABS((B61-B60)/B60)^2</f>
        <v>7.3067213764876224E-2</v>
      </c>
      <c r="K61" s="1">
        <f>E61-B61</f>
        <v>-19.926716235782642</v>
      </c>
      <c r="L61" s="1">
        <f>ABS(K61-K60)^2</f>
        <v>29.685671073563121</v>
      </c>
    </row>
    <row r="62" spans="1:12">
      <c r="A62" s="6">
        <v>36831</v>
      </c>
      <c r="B62" s="28">
        <v>16.09</v>
      </c>
      <c r="C62" s="51">
        <f>$C$2*B62+(1-$C$2)*(C61+D61)</f>
        <v>6.5187284727291885</v>
      </c>
      <c r="D62" s="51">
        <f>$E$2*(C62-C61)+(1-$E$2)*D61</f>
        <v>0.1561195056044955</v>
      </c>
      <c r="E62" s="34">
        <f>C61+D61</f>
        <v>6.5094371113428444</v>
      </c>
      <c r="F62" s="1">
        <f>ABS(B62-E62)</f>
        <v>9.5805628886571554</v>
      </c>
      <c r="G62" s="1">
        <f>F62^2</f>
        <v>91.787185263514743</v>
      </c>
      <c r="H62" s="4">
        <f>ABS((B62-E62)/B62)</f>
        <v>0.59543585386309228</v>
      </c>
      <c r="I62" s="1">
        <f>ABS((E62-B62)/B61)^2</f>
        <v>0.13300314378055353</v>
      </c>
      <c r="J62" s="1">
        <f>ABS((B62-B61)/B61)^2</f>
        <v>0.15016731320339033</v>
      </c>
      <c r="K62" s="1">
        <f>E62-B62</f>
        <v>-9.5805628886571554</v>
      </c>
      <c r="L62" s="1">
        <f>ABS(K62-K61)^2</f>
        <v>107.04288908223592</v>
      </c>
    </row>
    <row r="63" spans="1:12">
      <c r="A63" s="6">
        <v>36861</v>
      </c>
      <c r="B63" s="28">
        <v>3.09</v>
      </c>
      <c r="C63" s="51">
        <f>$C$2*B63+(1-$C$2)*(C62+D62)</f>
        <v>6.6713713435608728</v>
      </c>
      <c r="D63" s="51">
        <f>$E$2*(C63-C62)+(1-$E$2)*D62</f>
        <v>0.15264287083168426</v>
      </c>
      <c r="E63" s="34">
        <f>C62+D62</f>
        <v>6.674847978333684</v>
      </c>
      <c r="F63" s="1">
        <f>ABS(B63-E63)</f>
        <v>3.5848479783336842</v>
      </c>
      <c r="G63" s="1">
        <f>F63^2</f>
        <v>12.851135027763103</v>
      </c>
      <c r="H63" s="4">
        <f>ABS((B63-E63)/B63)</f>
        <v>1.1601449768070176</v>
      </c>
      <c r="I63" s="1">
        <f>ABS((E63-B63)/B62)^2</f>
        <v>4.9639728623150713E-2</v>
      </c>
      <c r="J63" s="1">
        <f>ABS((B63-B62)/B62)^2</f>
        <v>0.65279168876437343</v>
      </c>
      <c r="K63" s="1">
        <f>E63-B63</f>
        <v>3.5848479783336842</v>
      </c>
      <c r="L63" s="1">
        <f>ABS(K63-K62)^2</f>
        <v>173.32804329668051</v>
      </c>
    </row>
    <row r="64" spans="1:12">
      <c r="A64" s="6">
        <v>36892</v>
      </c>
      <c r="B64" s="28">
        <v>1.6</v>
      </c>
      <c r="C64" s="51">
        <f>$C$2*B64+(1-$C$2)*(C63+D63)</f>
        <v>6.8189478937058263</v>
      </c>
      <c r="D64" s="51">
        <f>$E$2*(C64-C63)+(1-$E$2)*D63</f>
        <v>0.14757655014495352</v>
      </c>
      <c r="E64" s="34">
        <f>C63+D63</f>
        <v>6.8240142143925571</v>
      </c>
      <c r="F64" s="1">
        <f>ABS(B64-E64)</f>
        <v>5.2240142143925574</v>
      </c>
      <c r="G64" s="1">
        <f>F64^2</f>
        <v>27.290324512175488</v>
      </c>
      <c r="H64" s="4">
        <f>ABS((B64-E64)/B64)</f>
        <v>3.2650088839953484</v>
      </c>
      <c r="I64" s="1">
        <f>ABS((E64-B64)/B63)^2</f>
        <v>2.8581942493454715</v>
      </c>
      <c r="J64" s="1">
        <f>ABS((B64-B63)/B63)^2</f>
        <v>0.2325174642075386</v>
      </c>
      <c r="K64" s="1">
        <f>E64-B64</f>
        <v>5.2240142143925574</v>
      </c>
      <c r="L64" s="1">
        <f>ABS(K64-K63)^2</f>
        <v>2.6868659494354139</v>
      </c>
    </row>
    <row r="65" spans="1:12">
      <c r="A65" s="6">
        <v>36923</v>
      </c>
      <c r="B65" s="28">
        <v>1.41</v>
      </c>
      <c r="C65" s="51">
        <f>$C$2*B65+(1-$C$2)*(C64+D64)</f>
        <v>6.9611356501796893</v>
      </c>
      <c r="D65" s="51">
        <f>$E$2*(C65-C64)+(1-$E$2)*D64</f>
        <v>0.14218775647386295</v>
      </c>
      <c r="E65" s="34">
        <f>C64+D64</f>
        <v>6.9665244438507798</v>
      </c>
      <c r="F65" s="1">
        <f>ABS(B65-E65)</f>
        <v>5.5565244438507797</v>
      </c>
      <c r="G65" s="1">
        <f>F65^2</f>
        <v>30.874963895111218</v>
      </c>
      <c r="H65" s="4">
        <f>ABS((B65-E65)/B65)</f>
        <v>3.9407974779083546</v>
      </c>
      <c r="I65" s="1">
        <f>ABS((E65-B65)/B64)^2</f>
        <v>12.06053277152782</v>
      </c>
      <c r="J65" s="1">
        <f>ABS((B65-B64)/B64)^2</f>
        <v>1.4101562500000026E-2</v>
      </c>
      <c r="K65" s="1">
        <f>E65-B65</f>
        <v>5.5565244438507797</v>
      </c>
      <c r="L65" s="1">
        <f>ABS(K65-K64)^2</f>
        <v>0.11056305269435963</v>
      </c>
    </row>
    <row r="66" spans="1:12">
      <c r="A66" s="6">
        <v>36951</v>
      </c>
      <c r="B66" s="28">
        <v>3.44</v>
      </c>
      <c r="C66" s="51">
        <f>$C$2*B66+(1-$C$2)*(C65+D65)</f>
        <v>7.0997706653332511</v>
      </c>
      <c r="D66" s="51">
        <f>$E$2*(C66-C65)+(1-$E$2)*D65</f>
        <v>0.1386350151535618</v>
      </c>
      <c r="E66" s="34">
        <f>C65+D65</f>
        <v>7.1033234066535522</v>
      </c>
      <c r="F66" s="1">
        <f>ABS(B66-E66)</f>
        <v>3.6633234066535523</v>
      </c>
      <c r="G66" s="1">
        <f>F66^2</f>
        <v>13.419938381735788</v>
      </c>
      <c r="H66" s="4">
        <f>ABS((B66-E66)/B66)</f>
        <v>1.0649195949574279</v>
      </c>
      <c r="I66" s="1">
        <f>ABS((E66-B66)/B65)^2</f>
        <v>6.7501324791186512</v>
      </c>
      <c r="J66" s="1">
        <f>ABS((B66-B65)/B65)^2</f>
        <v>2.072783059202254</v>
      </c>
      <c r="K66" s="1">
        <f>E66-B66</f>
        <v>3.6633234066535523</v>
      </c>
      <c r="L66" s="1">
        <f>ABS(K66-K65)^2</f>
        <v>3.5842101672446578</v>
      </c>
    </row>
    <row r="67" spans="1:12">
      <c r="A67" s="6">
        <v>36982</v>
      </c>
      <c r="B67" s="28">
        <v>5.14</v>
      </c>
      <c r="C67" s="51">
        <f>$C$2*B67+(1-$C$2)*(C66+D66)</f>
        <v>7.2363706178564478</v>
      </c>
      <c r="D67" s="51">
        <f>$E$2*(C67-C66)+(1-$E$2)*D66</f>
        <v>0.13659995252319668</v>
      </c>
      <c r="E67" s="34">
        <f>C66+D66</f>
        <v>7.2384056804868129</v>
      </c>
      <c r="F67" s="1">
        <f>ABS(B67-E67)</f>
        <v>2.0984056804868132</v>
      </c>
      <c r="G67" s="1">
        <f>F67^2</f>
        <v>4.4033063998993258</v>
      </c>
      <c r="H67" s="4">
        <f>ABS((B67-E67)/B67)</f>
        <v>0.40825013239043062</v>
      </c>
      <c r="I67" s="1">
        <f>ABS((E67-B67)/B66)^2</f>
        <v>0.37210201459398035</v>
      </c>
      <c r="J67" s="1">
        <f>ABS((B67-B66)/B66)^2</f>
        <v>0.2442198485667928</v>
      </c>
      <c r="K67" s="1">
        <f>E67-B67</f>
        <v>2.0984056804868132</v>
      </c>
      <c r="L67" s="1">
        <f>ABS(K67-K66)^2</f>
        <v>2.4489674896708769</v>
      </c>
    </row>
    <row r="68" spans="1:12">
      <c r="A68" s="6">
        <v>37012</v>
      </c>
      <c r="B68" s="28">
        <v>3.04</v>
      </c>
      <c r="C68" s="51">
        <f>$C$2*B68+(1-$C$2)*(C67+D67)</f>
        <v>7.3687683960487957</v>
      </c>
      <c r="D68" s="51">
        <f>$E$2*(C68-C67)+(1-$E$2)*D67</f>
        <v>0.13239777819234799</v>
      </c>
      <c r="E68" s="34">
        <f>C67+D67</f>
        <v>7.3729705703796444</v>
      </c>
      <c r="F68" s="1">
        <f>ABS(B68-E68)</f>
        <v>4.3329705703796444</v>
      </c>
      <c r="G68" s="1">
        <f>F68^2</f>
        <v>18.7746339637761</v>
      </c>
      <c r="H68" s="4">
        <f>ABS((B68-E68)/B68)</f>
        <v>1.4253192665722514</v>
      </c>
      <c r="I68" s="1">
        <f>ABS((E68-B68)/B67)^2</f>
        <v>0.71063278640767091</v>
      </c>
      <c r="J68" s="1">
        <f>ABS((B68-B67)/B67)^2</f>
        <v>0.16692152795651707</v>
      </c>
      <c r="K68" s="1">
        <f>E68-B68</f>
        <v>4.3329705703796444</v>
      </c>
      <c r="L68" s="1">
        <f>ABS(K68-K67)^2</f>
        <v>4.9932802471417608</v>
      </c>
    </row>
    <row r="69" spans="1:12">
      <c r="A69" s="6">
        <v>37043</v>
      </c>
      <c r="B69" s="28">
        <v>2.5099999999999998</v>
      </c>
      <c r="C69" s="51">
        <f>$C$2*B69+(1-$C$2)*(C68+D68)</f>
        <v>7.4963256727796814</v>
      </c>
      <c r="D69" s="51">
        <f>$E$2*(C69-C68)+(1-$E$2)*D68</f>
        <v>0.12755727673088568</v>
      </c>
      <c r="E69" s="34">
        <f>C68+D68</f>
        <v>7.5011661742411437</v>
      </c>
      <c r="F69" s="1">
        <f>ABS(B69-E69)</f>
        <v>4.9911661742411439</v>
      </c>
      <c r="G69" s="1">
        <f>F69^2</f>
        <v>24.911739778888979</v>
      </c>
      <c r="H69" s="4">
        <f>ABS((B69-E69)/B69)</f>
        <v>1.9885124200163922</v>
      </c>
      <c r="I69" s="1">
        <f>ABS((E69-B69)/B68)^2</f>
        <v>2.6956089615314425</v>
      </c>
      <c r="J69" s="1">
        <f>ABS((B69-B68)/B68)^2</f>
        <v>3.0395169667590052E-2</v>
      </c>
      <c r="K69" s="1">
        <f>E69-B69</f>
        <v>4.9911661742411439</v>
      </c>
      <c r="L69" s="1">
        <f>ABS(K69-K68)^2</f>
        <v>0.43322145294260406</v>
      </c>
    </row>
    <row r="70" spans="1:12">
      <c r="A70" s="6">
        <v>37073</v>
      </c>
      <c r="B70" s="28">
        <v>4.34</v>
      </c>
      <c r="C70" s="51">
        <f>$C$2*B70+(1-$C$2)*(C69+D69)</f>
        <v>7.6206981947535706</v>
      </c>
      <c r="D70" s="51">
        <f>$E$2*(C70-C69)+(1-$E$2)*D69</f>
        <v>0.12437252197388915</v>
      </c>
      <c r="E70" s="34">
        <f>C69+D69</f>
        <v>7.6238829495105671</v>
      </c>
      <c r="F70" s="1">
        <f>ABS(B70-E70)</f>
        <v>3.2838829495105673</v>
      </c>
      <c r="G70" s="1">
        <f>F70^2</f>
        <v>10.783887226086224</v>
      </c>
      <c r="H70" s="4">
        <f>ABS((B70-E70)/B70)</f>
        <v>0.75665505749091411</v>
      </c>
      <c r="I70" s="1">
        <f>ABS((E70-B70)/B69)^2</f>
        <v>1.7117009612682696</v>
      </c>
      <c r="J70" s="1">
        <f>ABS((B70-B69)/B69)^2</f>
        <v>0.53156299106363414</v>
      </c>
      <c r="K70" s="1">
        <f>E70-B70</f>
        <v>3.2838829495105673</v>
      </c>
      <c r="L70" s="1">
        <f>ABS(K70-K69)^2</f>
        <v>2.914816009446437</v>
      </c>
    </row>
    <row r="71" spans="1:12">
      <c r="A71" s="6">
        <v>37104</v>
      </c>
      <c r="B71" s="28">
        <v>7.17</v>
      </c>
      <c r="C71" s="51">
        <f>$C$2*B71+(1-$C$2)*(C70+D70)</f>
        <v>7.7445130052533093</v>
      </c>
      <c r="D71" s="51">
        <f>$E$2*(C71-C70)+(1-$E$2)*D70</f>
        <v>0.12381481049973875</v>
      </c>
      <c r="E71" s="34">
        <f>C70+D70</f>
        <v>7.7450707167274597</v>
      </c>
      <c r="F71" s="1">
        <f>ABS(B71-E71)</f>
        <v>0.5750707167274598</v>
      </c>
      <c r="G71" s="1">
        <f>F71^2</f>
        <v>0.33070632923743432</v>
      </c>
      <c r="H71" s="4">
        <f>ABS((B71-E71)/B71)</f>
        <v>8.0205120882490905E-2</v>
      </c>
      <c r="I71" s="1">
        <f>ABS((E71-B71)/B70)^2</f>
        <v>1.7557514984255045E-2</v>
      </c>
      <c r="J71" s="1">
        <f>ABS((B71-B70)/B70)^2</f>
        <v>0.42520015290195162</v>
      </c>
      <c r="K71" s="1">
        <f>E71-B71</f>
        <v>0.5750707167274598</v>
      </c>
      <c r="L71" s="1">
        <f>ABS(K71-K70)^2</f>
        <v>7.3376637124754041</v>
      </c>
    </row>
    <row r="72" spans="1:12">
      <c r="A72" s="6">
        <v>37135</v>
      </c>
      <c r="B72" s="28">
        <v>5.52</v>
      </c>
      <c r="C72" s="51">
        <f>$C$2*B72+(1-$C$2)*(C71+D71)</f>
        <v>7.8660503752056243</v>
      </c>
      <c r="D72" s="51">
        <f>$E$2*(C72-C71)+(1-$E$2)*D71</f>
        <v>0.12153736995231501</v>
      </c>
      <c r="E72" s="34">
        <f>C71+D71</f>
        <v>7.8683278157530481</v>
      </c>
      <c r="F72" s="1">
        <f>ABS(B72-E72)</f>
        <v>2.3483278157530485</v>
      </c>
      <c r="G72" s="1">
        <f>F72^2</f>
        <v>5.5146435302394838</v>
      </c>
      <c r="H72" s="4">
        <f>ABS((B72-E72)/B72)</f>
        <v>0.42542170575236388</v>
      </c>
      <c r="I72" s="1">
        <f>ABS((E72-B72)/B71)^2</f>
        <v>0.10727021061021504</v>
      </c>
      <c r="J72" s="1">
        <f>ABS((B72-B71)/B71)^2</f>
        <v>5.2957756341800763E-2</v>
      </c>
      <c r="K72" s="1">
        <f>E72-B72</f>
        <v>2.3483278157530485</v>
      </c>
      <c r="L72" s="1">
        <f>ABS(K72-K71)^2</f>
        <v>3.1444407392446463</v>
      </c>
    </row>
    <row r="73" spans="1:12">
      <c r="A73" s="6">
        <v>37165</v>
      </c>
      <c r="B73" s="28">
        <v>7.17</v>
      </c>
      <c r="C73" s="51">
        <f>$C$2*B73+(1-$C$2)*(C72+D72)</f>
        <v>7.9867948373409776</v>
      </c>
      <c r="D73" s="51">
        <f>$E$2*(C73-C72)+(1-$E$2)*D72</f>
        <v>0.12074446213535328</v>
      </c>
      <c r="E73" s="34">
        <f>C72+D72</f>
        <v>7.9875877451579393</v>
      </c>
      <c r="F73" s="1">
        <f>ABS(B73-E73)</f>
        <v>0.81758774515793942</v>
      </c>
      <c r="G73" s="1">
        <f>F73^2</f>
        <v>0.66844972103244371</v>
      </c>
      <c r="H73" s="4">
        <f>ABS((B73-E73)/B73)</f>
        <v>0.11402897422007523</v>
      </c>
      <c r="I73" s="1">
        <f>ABS((E73-B73)/B72)^2</f>
        <v>2.1937674629556675E-2</v>
      </c>
      <c r="J73" s="1">
        <f>ABS((B73-B72)/B72)^2</f>
        <v>8.9349007561436739E-2</v>
      </c>
      <c r="K73" s="1">
        <f>E73-B73</f>
        <v>0.81758774515793942</v>
      </c>
      <c r="L73" s="1">
        <f>ABS(K73-K72)^2</f>
        <v>2.3431651637255198</v>
      </c>
    </row>
    <row r="74" spans="1:12">
      <c r="A74" s="6">
        <v>37196</v>
      </c>
      <c r="B74" s="28">
        <v>10.86</v>
      </c>
      <c r="C74" s="51">
        <f>$C$2*B74+(1-$C$2)*(C73+D73)</f>
        <v>8.1102086736422851</v>
      </c>
      <c r="D74" s="51">
        <f>$E$2*(C74-C73)+(1-$E$2)*D73</f>
        <v>0.12341383630130753</v>
      </c>
      <c r="E74" s="34">
        <f>C73+D73</f>
        <v>8.1075392994763309</v>
      </c>
      <c r="F74" s="1">
        <f>ABS(B74-E74)</f>
        <v>2.7524607005236685</v>
      </c>
      <c r="G74" s="1">
        <f>F74^2</f>
        <v>7.5760399079272442</v>
      </c>
      <c r="H74" s="4">
        <f>ABS((B74-E74)/B74)</f>
        <v>0.25344941993772274</v>
      </c>
      <c r="I74" s="1">
        <f>ABS((E74-B74)/B73)^2</f>
        <v>0.14736825545629734</v>
      </c>
      <c r="J74" s="1">
        <f>ABS((B74-B73)/B73)^2</f>
        <v>0.26485880849424898</v>
      </c>
      <c r="K74" s="1">
        <f>E74-B74</f>
        <v>-2.7524607005236685</v>
      </c>
      <c r="L74" s="1">
        <f>ABS(K74-K73)^2</f>
        <v>12.745245904513665</v>
      </c>
    </row>
    <row r="75" spans="1:12">
      <c r="A75" s="6">
        <v>37226</v>
      </c>
      <c r="B75" s="28">
        <v>3.29</v>
      </c>
      <c r="C75" s="51">
        <f>$C$2*B75+(1-$C$2)*(C74+D74)</f>
        <v>8.2288281169803223</v>
      </c>
      <c r="D75" s="51">
        <f>$E$2*(C75-C74)+(1-$E$2)*D74</f>
        <v>0.1186194433380372</v>
      </c>
      <c r="E75" s="34">
        <f>C74+D74</f>
        <v>8.2336225099435936</v>
      </c>
      <c r="F75" s="1">
        <f>ABS(B75-E75)</f>
        <v>4.9436225099435935</v>
      </c>
      <c r="G75" s="1">
        <f>F75^2</f>
        <v>24.439403520820996</v>
      </c>
      <c r="H75" s="4">
        <f>ABS((B75-E75)/B75)</f>
        <v>1.5026208236910619</v>
      </c>
      <c r="I75" s="1">
        <f>ABS((E75-B75)/B74)^2</f>
        <v>0.20721965752657293</v>
      </c>
      <c r="J75" s="1">
        <f>ABS((B75-B74)/B74)^2</f>
        <v>0.48588345220774015</v>
      </c>
      <c r="K75" s="1">
        <f>E75-B75</f>
        <v>4.9436225099435935</v>
      </c>
      <c r="L75" s="1">
        <f>ABS(K75-K74)^2</f>
        <v>59.229696782436079</v>
      </c>
    </row>
    <row r="76" spans="1:12">
      <c r="A76" s="6">
        <v>37257</v>
      </c>
      <c r="B76" s="28">
        <v>1.69</v>
      </c>
      <c r="C76" s="51">
        <f>$C$2*B76+(1-$C$2)*(C75+D75)</f>
        <v>8.3409910762983248</v>
      </c>
      <c r="D76" s="51">
        <f>$E$2*(C76-C75)+(1-$E$2)*D75</f>
        <v>0.11216295931800246</v>
      </c>
      <c r="E76" s="34">
        <f>C75+D75</f>
        <v>8.3474475603183595</v>
      </c>
      <c r="F76" s="1">
        <f>ABS(B76-E76)</f>
        <v>6.65744756031836</v>
      </c>
      <c r="G76" s="1">
        <f>F76^2</f>
        <v>44.321608018388886</v>
      </c>
      <c r="H76" s="4">
        <f>ABS((B76-E76)/B76)</f>
        <v>3.9393180830286156</v>
      </c>
      <c r="I76" s="1">
        <f>ABS((E76-B76)/B75)^2</f>
        <v>4.0947153129025855</v>
      </c>
      <c r="J76" s="1">
        <f>ABS((B76-B75)/B75)^2</f>
        <v>0.23650927097864952</v>
      </c>
      <c r="K76" s="1">
        <f>E76-B76</f>
        <v>6.65744756031836</v>
      </c>
      <c r="L76" s="1">
        <f>ABS(K76-K75)^2</f>
        <v>2.9371963032920712</v>
      </c>
    </row>
    <row r="77" spans="1:12">
      <c r="A77" s="6">
        <v>37288</v>
      </c>
      <c r="B77" s="28">
        <v>1.02</v>
      </c>
      <c r="C77" s="51">
        <f>$C$2*B77+(1-$C$2)*(C76+D76)</f>
        <v>8.4459452608096761</v>
      </c>
      <c r="D77" s="51">
        <f>$E$2*(C77-C76)+(1-$E$2)*D76</f>
        <v>0.1049541845113513</v>
      </c>
      <c r="E77" s="34">
        <f>C76+D76</f>
        <v>8.4531540356163273</v>
      </c>
      <c r="F77" s="1">
        <f>ABS(B77-E77)</f>
        <v>7.4331540356163277</v>
      </c>
      <c r="G77" s="1">
        <f>F77^2</f>
        <v>55.251778917199296</v>
      </c>
      <c r="H77" s="4">
        <f>ABS((B77-E77)/B77)</f>
        <v>7.2874059172709096</v>
      </c>
      <c r="I77" s="1">
        <f>ABS((E77-B77)/B76)^2</f>
        <v>19.345183613038511</v>
      </c>
      <c r="J77" s="1">
        <f>ABS((B77-B76)/B76)^2</f>
        <v>0.15717236791428868</v>
      </c>
      <c r="K77" s="1">
        <f>E77-B77</f>
        <v>7.4331540356163277</v>
      </c>
      <c r="L77" s="1">
        <f>ABS(K77-K76)^2</f>
        <v>0.60172053581919649</v>
      </c>
    </row>
    <row r="78" spans="1:12">
      <c r="A78" s="6">
        <v>37316</v>
      </c>
      <c r="B78" s="28">
        <v>1.41</v>
      </c>
      <c r="C78" s="51">
        <f>$C$2*B78+(1-$C$2)*(C77+D77)</f>
        <v>8.5439741030273524</v>
      </c>
      <c r="D78" s="51">
        <f>$E$2*(C78-C77)+(1-$E$2)*D77</f>
        <v>9.8028842217676271E-2</v>
      </c>
      <c r="E78" s="34">
        <f>C77+D77</f>
        <v>8.5508994453210274</v>
      </c>
      <c r="F78" s="1">
        <f>ABS(B78-E78)</f>
        <v>7.1408994453210273</v>
      </c>
      <c r="G78" s="1">
        <f>F78^2</f>
        <v>50.992444888186157</v>
      </c>
      <c r="H78" s="4">
        <f>ABS((B78-E78)/B78)</f>
        <v>5.0644676917170406</v>
      </c>
      <c r="I78" s="1">
        <f>ABS((E78-B78)/B77)^2</f>
        <v>49.012346105523022</v>
      </c>
      <c r="J78" s="1">
        <f>ABS((B78-B77)/B77)^2</f>
        <v>0.14619377162629751</v>
      </c>
      <c r="K78" s="1">
        <f>E78-B78</f>
        <v>7.1408994453210273</v>
      </c>
      <c r="L78" s="1">
        <f>ABS(K78-K77)^2</f>
        <v>8.541274554867391E-2</v>
      </c>
    </row>
    <row r="79" spans="1:12">
      <c r="A79" s="6">
        <v>37347</v>
      </c>
      <c r="B79" s="28">
        <v>3.05</v>
      </c>
      <c r="C79" s="51">
        <f>$C$2*B79+(1-$C$2)*(C78+D78)</f>
        <v>8.6365797440363306</v>
      </c>
      <c r="D79" s="51">
        <f>$E$2*(C79-C78)+(1-$E$2)*D78</f>
        <v>9.2605641008978168E-2</v>
      </c>
      <c r="E79" s="34">
        <f>C78+D78</f>
        <v>8.6420029452450287</v>
      </c>
      <c r="F79" s="1">
        <f>ABS(B79-E79)</f>
        <v>5.5920029452450288</v>
      </c>
      <c r="G79" s="1">
        <f>F79^2</f>
        <v>31.270496939629076</v>
      </c>
      <c r="H79" s="4">
        <f>ABS((B79-E79)/B79)</f>
        <v>1.8334435886049276</v>
      </c>
      <c r="I79" s="1">
        <f>ABS((E79-B79)/B78)^2</f>
        <v>15.728835038292379</v>
      </c>
      <c r="J79" s="1">
        <f>ABS((B79-B78)/B78)^2</f>
        <v>1.352849454252804</v>
      </c>
      <c r="K79" s="1">
        <f>E79-B79</f>
        <v>5.5920029452450288</v>
      </c>
      <c r="L79" s="1">
        <f>ABS(K79-K78)^2</f>
        <v>2.3990803679476773</v>
      </c>
    </row>
    <row r="80" spans="1:12">
      <c r="A80" s="6">
        <v>37377</v>
      </c>
      <c r="B80" s="28">
        <v>6.72</v>
      </c>
      <c r="C80" s="51">
        <f>$C$2*B80+(1-$C$2)*(C79+D79)</f>
        <v>8.7272368494820469</v>
      </c>
      <c r="D80" s="51">
        <f>$E$2*(C80-C79)+(1-$E$2)*D79</f>
        <v>9.0657105445716368E-2</v>
      </c>
      <c r="E80" s="34">
        <f>C79+D79</f>
        <v>8.7291853850453087</v>
      </c>
      <c r="F80" s="1">
        <f>ABS(B80-E80)</f>
        <v>2.009185385045309</v>
      </c>
      <c r="G80" s="1">
        <f>F80^2</f>
        <v>4.0368259114796663</v>
      </c>
      <c r="H80" s="4">
        <f>ABS((B80-E80)/B80)</f>
        <v>0.29898592039364719</v>
      </c>
      <c r="I80" s="1">
        <f>ABS((E80-B80)/B79)^2</f>
        <v>0.43395064890939716</v>
      </c>
      <c r="J80" s="1">
        <f>ABS((B80-B79)/B79)^2</f>
        <v>1.447879602257458</v>
      </c>
      <c r="K80" s="1">
        <f>E80-B80</f>
        <v>2.009185385045309</v>
      </c>
      <c r="L80" s="1">
        <f>ABS(K80-K79)^2</f>
        <v>12.836581669675473</v>
      </c>
    </row>
    <row r="81" spans="1:12">
      <c r="A81" s="6">
        <v>37408</v>
      </c>
      <c r="B81" s="28">
        <v>7.76</v>
      </c>
      <c r="C81" s="51">
        <f>$C$2*B81+(1-$C$2)*(C80+D80)</f>
        <v>8.8168679948502717</v>
      </c>
      <c r="D81" s="51">
        <f>$E$2*(C81-C80)+(1-$E$2)*D80</f>
        <v>8.9631145368224807E-2</v>
      </c>
      <c r="E81" s="34">
        <f>C80+D80</f>
        <v>8.8178939549277633</v>
      </c>
      <c r="F81" s="1">
        <f>ABS(B81-E81)</f>
        <v>1.0578939549277635</v>
      </c>
      <c r="G81" s="1">
        <f>F81^2</f>
        <v>1.1191396198727048</v>
      </c>
      <c r="H81" s="4">
        <f>ABS((B81-E81)/B81)</f>
        <v>0.13632654058347468</v>
      </c>
      <c r="I81" s="1">
        <f>ABS((E81-B81)/B80)^2</f>
        <v>2.4782534807980466E-2</v>
      </c>
      <c r="J81" s="1">
        <f>ABS((B81-B80)/B80)^2</f>
        <v>2.3951247165532881E-2</v>
      </c>
      <c r="K81" s="1">
        <f>E81-B81</f>
        <v>1.0578939549277635</v>
      </c>
      <c r="L81" s="1">
        <f>ABS(K81-K80)^2</f>
        <v>0.90495538501508488</v>
      </c>
    </row>
    <row r="82" spans="1:12">
      <c r="A82" s="6">
        <v>37438</v>
      </c>
      <c r="B82" s="28">
        <v>13.27</v>
      </c>
      <c r="C82" s="51">
        <f>$C$2*B82+(1-$C$2)*(C81+D81)</f>
        <v>8.9107309232430456</v>
      </c>
      <c r="D82" s="51">
        <f>$E$2*(C82-C81)+(1-$E$2)*D81</f>
        <v>9.3862928392773881E-2</v>
      </c>
      <c r="E82" s="34">
        <f>C81+D81</f>
        <v>8.9064991402184965</v>
      </c>
      <c r="F82" s="1">
        <f>ABS(B82-E82)</f>
        <v>4.363500859781503</v>
      </c>
      <c r="G82" s="1">
        <f>F82^2</f>
        <v>19.040139753313916</v>
      </c>
      <c r="H82" s="4">
        <f>ABS((B82-E82)/B82)</f>
        <v>0.32882448076725723</v>
      </c>
      <c r="I82" s="1">
        <f>ABS((E82-B82)/B81)^2</f>
        <v>0.31618895062762242</v>
      </c>
      <c r="J82" s="1">
        <f>ABS((B82-B81)/B81)^2</f>
        <v>0.50417319853331921</v>
      </c>
      <c r="K82" s="1">
        <f>E82-B82</f>
        <v>-4.363500859781503</v>
      </c>
      <c r="L82" s="1">
        <f>ABS(K82-K81)^2</f>
        <v>29.391521736956523</v>
      </c>
    </row>
    <row r="83" spans="1:12">
      <c r="A83" s="6">
        <v>37469</v>
      </c>
      <c r="B83" s="28">
        <v>12.33</v>
      </c>
      <c r="C83" s="51">
        <f>$C$2*B83+(1-$C$2)*(C82+D82)</f>
        <v>9.0078188761609859</v>
      </c>
      <c r="D83" s="51">
        <f>$E$2*(C83-C82)+(1-$E$2)*D82</f>
        <v>9.7087952917940257E-2</v>
      </c>
      <c r="E83" s="34">
        <f>C82+D82</f>
        <v>9.0045938516358195</v>
      </c>
      <c r="F83" s="1">
        <f>ABS(B83-E83)</f>
        <v>3.3254061483641806</v>
      </c>
      <c r="G83" s="1">
        <f>F83^2</f>
        <v>11.058326051578295</v>
      </c>
      <c r="H83" s="4">
        <f>ABS((B83-E83)/B83)</f>
        <v>0.26970041754778429</v>
      </c>
      <c r="I83" s="1">
        <f>ABS((E83-B83)/B82)^2</f>
        <v>6.2798250534679689E-2</v>
      </c>
      <c r="J83" s="1">
        <f>ABS((B83-B82)/B82)^2</f>
        <v>5.0178059422043651E-3</v>
      </c>
      <c r="K83" s="1">
        <f>E83-B83</f>
        <v>-3.3254061483641806</v>
      </c>
      <c r="L83" s="1">
        <f>ABS(K83-K82)^2</f>
        <v>1.077640629872614</v>
      </c>
    </row>
    <row r="84" spans="1:12">
      <c r="A84" s="6">
        <v>37500</v>
      </c>
      <c r="B84" s="28">
        <v>15.38</v>
      </c>
      <c r="C84" s="51">
        <f>$C$2*B84+(1-$C$2)*(C83+D83)</f>
        <v>9.1109925005641621</v>
      </c>
      <c r="D84" s="51">
        <f>$E$2*(C84-C83)+(1-$E$2)*D83</f>
        <v>0.10317362440317623</v>
      </c>
      <c r="E84" s="34">
        <f>C83+D83</f>
        <v>9.1049068290789261</v>
      </c>
      <c r="F84" s="1">
        <f>ABS(B84-E84)</f>
        <v>6.2750931709210747</v>
      </c>
      <c r="G84" s="1">
        <f>F84^2</f>
        <v>39.376794303740304</v>
      </c>
      <c r="H84" s="4">
        <f>ABS((B84-E84)/B84)</f>
        <v>0.40800345714701391</v>
      </c>
      <c r="I84" s="1">
        <f>ABS((E84-B84)/B83)^2</f>
        <v>0.2590086115451754</v>
      </c>
      <c r="J84" s="1">
        <f>ABS((B84-B83)/B83)^2</f>
        <v>6.1189023929002995E-2</v>
      </c>
      <c r="K84" s="1">
        <f>E84-B84</f>
        <v>-6.2750931709210747</v>
      </c>
      <c r="L84" s="1">
        <f>ABS(K84-K83)^2</f>
        <v>8.7006535310405546</v>
      </c>
    </row>
    <row r="85" spans="1:12">
      <c r="A85" s="6">
        <v>37530</v>
      </c>
      <c r="B85" s="28">
        <v>24</v>
      </c>
      <c r="C85" s="51">
        <f>$C$2*B85+(1-$C$2)*(C84+D84)</f>
        <v>9.2285056296006225</v>
      </c>
      <c r="D85" s="51">
        <f>$E$2*(C85-C84)+(1-$E$2)*D84</f>
        <v>0.11751312903646038</v>
      </c>
      <c r="E85" s="34">
        <f>C84+D84</f>
        <v>9.2141661249673383</v>
      </c>
      <c r="F85" s="1">
        <f>ABS(B85-E85)</f>
        <v>14.785833875032662</v>
      </c>
      <c r="G85" s="1">
        <f>F85^2</f>
        <v>218.62088338006339</v>
      </c>
      <c r="H85" s="4">
        <f>ABS((B85-E85)/B85)</f>
        <v>0.61607641145969427</v>
      </c>
      <c r="I85" s="1">
        <f>ABS((E85-B85)/B84)^2</f>
        <v>0.92422768571170288</v>
      </c>
      <c r="J85" s="1">
        <f>ABS((B85-B84)/B84)^2</f>
        <v>0.31412453645066202</v>
      </c>
      <c r="K85" s="1">
        <f>E85-B85</f>
        <v>-14.785833875032662</v>
      </c>
      <c r="L85" s="1">
        <f>ABS(K85-K84)^2</f>
        <v>72.432707332621789</v>
      </c>
    </row>
    <row r="86" spans="1:12">
      <c r="A86" s="6">
        <v>37561</v>
      </c>
      <c r="B86" s="28">
        <v>20.83</v>
      </c>
      <c r="C86" s="51">
        <f>$C$2*B86+(1-$C$2)*(C85+D85)</f>
        <v>9.357156081267032</v>
      </c>
      <c r="D86" s="51">
        <f>$E$2*(C86-C85)+(1-$E$2)*D85</f>
        <v>0.12865045166640954</v>
      </c>
      <c r="E86" s="34">
        <f>C85+D85</f>
        <v>9.3460187586370829</v>
      </c>
      <c r="F86" s="1">
        <f>ABS(B86-E86)</f>
        <v>11.483981241362915</v>
      </c>
      <c r="G86" s="1">
        <f>F86^2</f>
        <v>131.88182515197533</v>
      </c>
      <c r="H86" s="4">
        <f>ABS((B86-E86)/B86)</f>
        <v>0.55131931067512796</v>
      </c>
      <c r="I86" s="1">
        <f>ABS((E86-B86)/B85)^2</f>
        <v>0.22896150199995718</v>
      </c>
      <c r="J86" s="1">
        <f>ABS((B86-B85)/B85)^2</f>
        <v>1.7446006944444467E-2</v>
      </c>
      <c r="K86" s="1">
        <f>E86-B86</f>
        <v>-11.483981241362915</v>
      </c>
      <c r="L86" s="1">
        <f>ABS(K86-K85)^2</f>
        <v>10.902230814471839</v>
      </c>
    </row>
    <row r="87" spans="1:12">
      <c r="A87" s="6">
        <v>37591</v>
      </c>
      <c r="B87" s="28">
        <v>5.42</v>
      </c>
      <c r="C87" s="51">
        <f>$C$2*B87+(1-$C$2)*(C86+D86)</f>
        <v>9.4818634579530361</v>
      </c>
      <c r="D87" s="51">
        <f>$E$2*(C87-C86)+(1-$E$2)*D86</f>
        <v>0.12470737668600407</v>
      </c>
      <c r="E87" s="34">
        <f>C86+D86</f>
        <v>9.4858065329334416</v>
      </c>
      <c r="F87" s="1">
        <f>ABS(B87-E87)</f>
        <v>4.0658065329334416</v>
      </c>
      <c r="G87" s="1">
        <f>F87^2</f>
        <v>16.530782763244254</v>
      </c>
      <c r="H87" s="4">
        <f>ABS((B87-E87)/B87)</f>
        <v>0.75014880681428808</v>
      </c>
      <c r="I87" s="1">
        <f>ABS((E87-B87)/B86)^2</f>
        <v>3.809911422773031E-2</v>
      </c>
      <c r="J87" s="1">
        <f>ABS((B87-B86)/B86)^2</f>
        <v>0.54730162490904932</v>
      </c>
      <c r="K87" s="1">
        <f>E87-B87</f>
        <v>4.0658065329334416</v>
      </c>
      <c r="L87" s="1">
        <f>ABS(K87-K86)^2</f>
        <v>241.79589982565645</v>
      </c>
    </row>
    <row r="88" spans="1:12">
      <c r="A88" s="6">
        <v>37622</v>
      </c>
      <c r="B88" s="28">
        <v>2.94</v>
      </c>
      <c r="C88" s="51">
        <f>$C$2*B88+(1-$C$2)*(C87+D87)</f>
        <v>9.6001055027423465</v>
      </c>
      <c r="D88" s="51">
        <f>$E$2*(C88-C87)+(1-$E$2)*D87</f>
        <v>0.11824204478931044</v>
      </c>
      <c r="E88" s="34">
        <f>C87+D87</f>
        <v>9.6065708346390402</v>
      </c>
      <c r="F88" s="1">
        <f>ABS(B88-E88)</f>
        <v>6.6665708346390407</v>
      </c>
      <c r="G88" s="1">
        <f>F88^2</f>
        <v>44.443166693259876</v>
      </c>
      <c r="H88" s="4">
        <f>ABS((B88-E88)/B88)</f>
        <v>2.2675411002173607</v>
      </c>
      <c r="I88" s="1">
        <f>ABS((E88-B88)/B87)^2</f>
        <v>1.5128867626142033</v>
      </c>
      <c r="J88" s="1">
        <f>ABS((B88-B87)/B87)^2</f>
        <v>0.20936534088588121</v>
      </c>
      <c r="K88" s="1">
        <f>E88-B88</f>
        <v>6.6665708346390407</v>
      </c>
      <c r="L88" s="1">
        <f>ABS(K88-K87)^2</f>
        <v>6.7639749530262119</v>
      </c>
    </row>
    <row r="89" spans="1:12">
      <c r="A89" s="6">
        <v>37653</v>
      </c>
      <c r="B89" s="28">
        <v>1.76</v>
      </c>
      <c r="C89" s="51">
        <f>$C$2*B89+(1-$C$2)*(C88+D88)</f>
        <v>9.710629432848668</v>
      </c>
      <c r="D89" s="51">
        <f>$E$2*(C89-C88)+(1-$E$2)*D88</f>
        <v>0.11052393010632144</v>
      </c>
      <c r="E89" s="34">
        <f>C88+D88</f>
        <v>9.718347547531657</v>
      </c>
      <c r="F89" s="1">
        <f>ABS(B89-E89)</f>
        <v>7.9583475475316572</v>
      </c>
      <c r="G89" s="1">
        <f>F89^2</f>
        <v>63.335295687303145</v>
      </c>
      <c r="H89" s="4">
        <f>ABS((B89-E89)/B89)</f>
        <v>4.521788379279351</v>
      </c>
      <c r="I89" s="1">
        <f>ABS((E89-B89)/B88)^2</f>
        <v>7.32742094582155</v>
      </c>
      <c r="J89" s="1">
        <f>ABS((B89-B88)/B88)^2</f>
        <v>0.16109028645471793</v>
      </c>
      <c r="K89" s="1">
        <f>E89-B89</f>
        <v>7.9583475475316572</v>
      </c>
      <c r="L89" s="1">
        <f>ABS(K89-K88)^2</f>
        <v>1.6686870759716534</v>
      </c>
    </row>
    <row r="90" spans="1:12">
      <c r="A90" s="6">
        <v>37681</v>
      </c>
      <c r="B90" s="28">
        <v>2.62</v>
      </c>
      <c r="C90" s="51">
        <f>$C$2*B90+(1-$C$2)*(C89+D89)</f>
        <v>9.8141695855849846</v>
      </c>
      <c r="D90" s="51">
        <f>$E$2*(C90-C89)+(1-$E$2)*D89</f>
        <v>0.10354015273631667</v>
      </c>
      <c r="E90" s="34">
        <f>C89+D89</f>
        <v>9.8211533629549894</v>
      </c>
      <c r="F90" s="1">
        <f>ABS(B90-E90)</f>
        <v>7.2011533629549893</v>
      </c>
      <c r="G90" s="1">
        <f>F90^2</f>
        <v>51.856609756797951</v>
      </c>
      <c r="H90" s="4">
        <f>ABS((B90-E90)/B90)</f>
        <v>2.7485318179217515</v>
      </c>
      <c r="I90" s="1">
        <f>ABS((E90-B90)/B89)^2</f>
        <v>16.740899327478679</v>
      </c>
      <c r="J90" s="1">
        <f>ABS((B90-B89)/B89)^2</f>
        <v>0.23876549586776866</v>
      </c>
      <c r="K90" s="1">
        <f>E90-B90</f>
        <v>7.2011533629549893</v>
      </c>
      <c r="L90" s="1">
        <f>ABS(K90-K89)^2</f>
        <v>0.57334303315672497</v>
      </c>
    </row>
    <row r="91" spans="1:12">
      <c r="A91" s="6">
        <v>37712</v>
      </c>
      <c r="B91" s="28">
        <v>2.48</v>
      </c>
      <c r="C91" s="51">
        <f>$C$2*B91+(1-$C$2)*(C90+D90)</f>
        <v>9.9104965453316396</v>
      </c>
      <c r="D91" s="51">
        <f>$E$2*(C91-C90)+(1-$E$2)*D90</f>
        <v>9.632695974665495E-2</v>
      </c>
      <c r="E91" s="34">
        <f>C90+D90</f>
        <v>9.9177097383213013</v>
      </c>
      <c r="F91" s="1">
        <f>ABS(B91-E91)</f>
        <v>7.4377097383213009</v>
      </c>
      <c r="G91" s="1">
        <f>F91^2</f>
        <v>55.319526151519511</v>
      </c>
      <c r="H91" s="4">
        <f>ABS((B91-E91)/B91)</f>
        <v>2.9990765073876213</v>
      </c>
      <c r="I91" s="1">
        <f>ABS((E91-B91)/B90)^2</f>
        <v>8.0589018925936013</v>
      </c>
      <c r="J91" s="1">
        <f>ABS((B91-B90)/B90)^2</f>
        <v>2.8553114620360168E-3</v>
      </c>
      <c r="K91" s="1">
        <f>E91-B91</f>
        <v>7.4377097383213009</v>
      </c>
      <c r="L91" s="1">
        <f>ABS(K91-K90)^2</f>
        <v>5.5958918726447301E-2</v>
      </c>
    </row>
    <row r="92" spans="1:12">
      <c r="A92" s="6">
        <v>37742</v>
      </c>
      <c r="B92" s="28">
        <v>2.46</v>
      </c>
      <c r="C92" s="51">
        <f>$C$2*B92+(1-$C$2)*(C91+D91)</f>
        <v>9.9995044920600016</v>
      </c>
      <c r="D92" s="51">
        <f>$E$2*(C92-C91)+(1-$E$2)*D91</f>
        <v>8.9007946728361986E-2</v>
      </c>
      <c r="E92" s="34">
        <f>C91+D91</f>
        <v>10.006823505078295</v>
      </c>
      <c r="F92" s="1">
        <f>ABS(B92-E92)</f>
        <v>7.5468235050782946</v>
      </c>
      <c r="G92" s="1">
        <f>F92^2</f>
        <v>56.954545016802236</v>
      </c>
      <c r="H92" s="4">
        <f>ABS((B92-E92)/B92)</f>
        <v>3.0678144329586563</v>
      </c>
      <c r="I92" s="1">
        <f>ABS((E92-B92)/B91)^2</f>
        <v>9.2602993328567642</v>
      </c>
      <c r="J92" s="1">
        <f>ABS((B92-B91)/B91)^2</f>
        <v>6.503642039542155E-5</v>
      </c>
      <c r="K92" s="1">
        <f>E92-B92</f>
        <v>7.5468235050782946</v>
      </c>
      <c r="L92" s="1">
        <f>ABS(K92-K91)^2</f>
        <v>1.1905814095899622E-2</v>
      </c>
    </row>
    <row r="93" spans="1:12">
      <c r="A93" s="6">
        <v>37773</v>
      </c>
      <c r="B93" s="28">
        <v>3.79</v>
      </c>
      <c r="C93" s="51">
        <f>$C$2*B93+(1-$C$2)*(C92+D92)</f>
        <v>10.082404054975711</v>
      </c>
      <c r="D93" s="51">
        <f>$E$2*(C93-C92)+(1-$E$2)*D92</f>
        <v>8.2899562915709879E-2</v>
      </c>
      <c r="E93" s="34">
        <f>C92+D92</f>
        <v>10.088512438788364</v>
      </c>
      <c r="F93" s="1">
        <f>ABS(B93-E93)</f>
        <v>6.2985124387883635</v>
      </c>
      <c r="G93" s="1">
        <f>F93^2</f>
        <v>39.671258941571736</v>
      </c>
      <c r="H93" s="4">
        <f>ABS((B93-E93)/B93)</f>
        <v>1.6618766329256895</v>
      </c>
      <c r="I93" s="1">
        <f>ABS((E93-B93)/B92)^2</f>
        <v>6.5554991971663252</v>
      </c>
      <c r="J93" s="1">
        <f>ABS((B93-B92)/B92)^2</f>
        <v>0.29230286205301076</v>
      </c>
      <c r="K93" s="1">
        <f>E93-B93</f>
        <v>6.2985124387883635</v>
      </c>
      <c r="L93" s="1">
        <f>ABS(K93-K92)^2</f>
        <v>1.5582805182219046</v>
      </c>
    </row>
    <row r="94" spans="1:12">
      <c r="A94" s="6">
        <v>37803</v>
      </c>
      <c r="B94" s="28">
        <v>7.14</v>
      </c>
      <c r="C94" s="51">
        <f>$C$2*B94+(1-$C$2)*(C93+D93)</f>
        <v>10.16236963691933</v>
      </c>
      <c r="D94" s="51">
        <f>$E$2*(C94-C93)+(1-$E$2)*D93</f>
        <v>7.9965581943618247E-2</v>
      </c>
      <c r="E94" s="34">
        <f>C93+D93</f>
        <v>10.165303617891421</v>
      </c>
      <c r="F94" s="1">
        <f>ABS(B94-E94)</f>
        <v>3.0253036178914217</v>
      </c>
      <c r="G94" s="1">
        <f>F94^2</f>
        <v>9.1524619804269243</v>
      </c>
      <c r="H94" s="4">
        <f>ABS((B94-E94)/B94)</f>
        <v>0.42371199130131959</v>
      </c>
      <c r="I94" s="1">
        <f>ABS((E94-B94)/B93)^2</f>
        <v>0.63717615307794606</v>
      </c>
      <c r="J94" s="1">
        <f>ABS((B94-B93)/B93)^2</f>
        <v>0.78128807234703168</v>
      </c>
      <c r="K94" s="1">
        <f>E94-B94</f>
        <v>3.0253036178914217</v>
      </c>
      <c r="L94" s="1">
        <f>ABS(K94-K93)^2</f>
        <v>10.713895985197549</v>
      </c>
    </row>
    <row r="95" spans="1:12">
      <c r="A95" s="6">
        <v>37834</v>
      </c>
      <c r="B95" s="28">
        <v>11.46</v>
      </c>
      <c r="C95" s="51">
        <f>$C$2*B95+(1-$C$2)*(C94+D94)</f>
        <v>10.243516126880614</v>
      </c>
      <c r="D95" s="51">
        <f>$E$2*(C95-C94)+(1-$E$2)*D94</f>
        <v>8.1146489961284374E-2</v>
      </c>
      <c r="E95" s="34">
        <f>C94+D94</f>
        <v>10.242335218862948</v>
      </c>
      <c r="F95" s="1">
        <f>ABS(B95-E95)</f>
        <v>1.2176647811370529</v>
      </c>
      <c r="G95" s="1">
        <f>F95^2</f>
        <v>1.4827075192215469</v>
      </c>
      <c r="H95" s="4">
        <f>ABS((B95-E95)/B95)</f>
        <v>0.10625347130340775</v>
      </c>
      <c r="I95" s="1">
        <f>ABS((E95-B95)/B94)^2</f>
        <v>2.9084330187399417E-2</v>
      </c>
      <c r="J95" s="1">
        <f>ABS((B95-B94)/B94)^2</f>
        <v>0.3660758421015467</v>
      </c>
      <c r="K95" s="1">
        <f>E95-B95</f>
        <v>-1.2176647811370529</v>
      </c>
      <c r="L95" s="1">
        <f>ABS(K95-K94)^2</f>
        <v>18.002780835154258</v>
      </c>
    </row>
    <row r="96" spans="1:12">
      <c r="A96" s="6">
        <v>37865</v>
      </c>
      <c r="B96" s="28">
        <v>14.9</v>
      </c>
      <c r="C96" s="51">
        <f>$C$2*B96+(1-$C$2)*(C95+D95)</f>
        <v>10.329099841834358</v>
      </c>
      <c r="D96" s="51">
        <f>$E$2*(C96-C95)+(1-$E$2)*D95</f>
        <v>8.558371495374395E-2</v>
      </c>
      <c r="E96" s="34">
        <f>C95+D95</f>
        <v>10.324662616841898</v>
      </c>
      <c r="F96" s="1">
        <f>ABS(B96-E96)</f>
        <v>4.5753373831581019</v>
      </c>
      <c r="G96" s="1">
        <f>F96^2</f>
        <v>20.933712169724028</v>
      </c>
      <c r="H96" s="4">
        <f>ABS((B96-E96)/B96)</f>
        <v>0.30706962303074509</v>
      </c>
      <c r="I96" s="1">
        <f>ABS((E96-B96)/B95)^2</f>
        <v>0.15939585118679758</v>
      </c>
      <c r="J96" s="1">
        <f>ABS((B96-B95)/B95)^2</f>
        <v>9.0104742499139523E-2</v>
      </c>
      <c r="K96" s="1">
        <f>E96-B96</f>
        <v>-4.5753373831581019</v>
      </c>
      <c r="L96" s="1">
        <f>ABS(K96-K95)^2</f>
        <v>11.273965302362802</v>
      </c>
    </row>
    <row r="97" spans="1:12">
      <c r="A97" s="6">
        <v>37895</v>
      </c>
      <c r="B97" s="28">
        <v>21.27</v>
      </c>
      <c r="C97" s="51">
        <f>$C$2*B97+(1-$C$2)*(C96+D96)</f>
        <v>10.425211191668138</v>
      </c>
      <c r="D97" s="51">
        <f>$E$2*(C97-C96)+(1-$E$2)*D96</f>
        <v>9.6111349833780224E-2</v>
      </c>
      <c r="E97" s="34">
        <f>C96+D96</f>
        <v>10.414683556788102</v>
      </c>
      <c r="F97" s="1">
        <f>ABS(B97-E97)</f>
        <v>10.855316443211898</v>
      </c>
      <c r="G97" s="1">
        <f>F97^2</f>
        <v>117.8378950822666</v>
      </c>
      <c r="H97" s="4">
        <f>ABS((B97-E97)/B97)</f>
        <v>0.51035808383694869</v>
      </c>
      <c r="I97" s="1">
        <f>ABS((E97-B97)/B96)^2</f>
        <v>0.53077742030659258</v>
      </c>
      <c r="J97" s="1">
        <f>ABS((B97-B96)/B96)^2</f>
        <v>0.18277059591910266</v>
      </c>
      <c r="K97" s="1">
        <f>E97-B97</f>
        <v>-10.855316443211898</v>
      </c>
      <c r="L97" s="1">
        <f>ABS(K97-K96)^2</f>
        <v>39.438136994714156</v>
      </c>
    </row>
    <row r="98" spans="1:12">
      <c r="A98" s="6">
        <v>37926</v>
      </c>
      <c r="B98" s="28">
        <v>11.27</v>
      </c>
      <c r="C98" s="51">
        <f>$C$2*B98+(1-$C$2)*(C97+D97)</f>
        <v>10.522048619177056</v>
      </c>
      <c r="D98" s="51">
        <f>$E$2*(C98-C97)+(1-$E$2)*D97</f>
        <v>9.6837427508917884E-2</v>
      </c>
      <c r="E98" s="34">
        <f>C97+D97</f>
        <v>10.521322541501918</v>
      </c>
      <c r="F98" s="1">
        <f>ABS(B98-E98)</f>
        <v>0.74867745849808109</v>
      </c>
      <c r="G98" s="1">
        <f>F98^2</f>
        <v>0.56051793686314599</v>
      </c>
      <c r="H98" s="4">
        <f>ABS((B98-E98)/B98)</f>
        <v>6.6431007852536042E-2</v>
      </c>
      <c r="I98" s="1">
        <f>ABS((E98-B98)/B97)^2</f>
        <v>1.2389521538027453E-3</v>
      </c>
      <c r="J98" s="1">
        <f>ABS((B98-B97)/B97)^2</f>
        <v>0.22103702171180353</v>
      </c>
      <c r="K98" s="1">
        <f>E98-B98</f>
        <v>-0.74867745849808109</v>
      </c>
      <c r="L98" s="1">
        <f>ABS(K98-K97)^2</f>
        <v>102.14415156733712</v>
      </c>
    </row>
    <row r="99" spans="1:12">
      <c r="A99" s="6">
        <v>37956</v>
      </c>
      <c r="B99" s="28">
        <v>4.25</v>
      </c>
      <c r="C99" s="51">
        <f>$C$2*B99+(1-$C$2)*(C98+D98)</f>
        <v>10.612709413582477</v>
      </c>
      <c r="D99" s="51">
        <f>$E$2*(C99-C98)+(1-$E$2)*D98</f>
        <v>9.0660794405421186E-2</v>
      </c>
      <c r="E99" s="34">
        <f>C98+D98</f>
        <v>10.618886046685974</v>
      </c>
      <c r="F99" s="1">
        <f>ABS(B99-E99)</f>
        <v>6.368886046685974</v>
      </c>
      <c r="G99" s="1">
        <f>F99^2</f>
        <v>40.562709475671298</v>
      </c>
      <c r="H99" s="4">
        <f>ABS((B99-E99)/B99)</f>
        <v>1.4985614227496409</v>
      </c>
      <c r="I99" s="1">
        <f>ABS((E99-B99)/B98)^2</f>
        <v>0.31935897436930655</v>
      </c>
      <c r="J99" s="1">
        <f>ABS((B99-B98)/B98)^2</f>
        <v>0.38799523512966</v>
      </c>
      <c r="K99" s="1">
        <f>E99-B99</f>
        <v>6.368886046685974</v>
      </c>
      <c r="L99" s="1">
        <f>ABS(K99-K98)^2</f>
        <v>50.659710250327933</v>
      </c>
    </row>
    <row r="100" spans="1:12">
      <c r="A100" s="6">
        <v>37987</v>
      </c>
      <c r="B100" s="28">
        <v>2.5499999999999998</v>
      </c>
      <c r="C100" s="51">
        <f>$C$2*B100+(1-$C$2)*(C99+D99)</f>
        <v>10.695462957652037</v>
      </c>
      <c r="D100" s="51">
        <f>$E$2*(C100-C99)+(1-$E$2)*D99</f>
        <v>8.2753544069559481E-2</v>
      </c>
      <c r="E100" s="34">
        <f>C99+D99</f>
        <v>10.703370207987899</v>
      </c>
      <c r="F100" s="1">
        <f>ABS(B100-E100)</f>
        <v>8.1533702079878978</v>
      </c>
      <c r="G100" s="1">
        <f>F100^2</f>
        <v>66.477445748504621</v>
      </c>
      <c r="H100" s="4">
        <f>ABS((B100-E100)/B100)</f>
        <v>3.1974000815638819</v>
      </c>
      <c r="I100" s="1">
        <f>ABS((E100-B100)/B99)^2</f>
        <v>3.6804122213704975</v>
      </c>
      <c r="J100" s="1">
        <f>ABS((B100-B99)/B99)^2</f>
        <v>0.16000000000000003</v>
      </c>
      <c r="K100" s="1">
        <f>E100-B100</f>
        <v>8.1533702079878978</v>
      </c>
      <c r="L100" s="1">
        <f>ABS(K100-K99)^2</f>
        <v>3.1843837219374302</v>
      </c>
    </row>
    <row r="101" spans="1:12">
      <c r="A101" s="6">
        <v>38018</v>
      </c>
      <c r="B101" s="28">
        <v>2.2000000000000002</v>
      </c>
      <c r="C101" s="51">
        <f>$C$2*B101+(1-$C$2)*(C100+D100)</f>
        <v>10.769897229618893</v>
      </c>
      <c r="D101" s="51">
        <f>$E$2*(C101-C100)+(1-$E$2)*D100</f>
        <v>7.4434271966856258E-2</v>
      </c>
      <c r="E101" s="34">
        <f>C100+D100</f>
        <v>10.778216501721596</v>
      </c>
      <c r="F101" s="1">
        <f>ABS(B101-E101)</f>
        <v>8.5782165017215952</v>
      </c>
      <c r="G101" s="1">
        <f>F101^2</f>
        <v>73.58579835040868</v>
      </c>
      <c r="H101" s="4">
        <f>ABS((B101-E101)/B101)</f>
        <v>3.8991893189643609</v>
      </c>
      <c r="I101" s="1">
        <f>ABS((E101-B101)/B100)^2</f>
        <v>11.316539538701836</v>
      </c>
      <c r="J101" s="1">
        <f>ABS((B101-B100)/B100)^2</f>
        <v>1.883890811226448E-2</v>
      </c>
      <c r="K101" s="1">
        <f>E101-B101</f>
        <v>8.5782165017215952</v>
      </c>
      <c r="L101" s="1">
        <f>ABS(K101-K100)^2</f>
        <v>0.1804943732992591</v>
      </c>
    </row>
    <row r="102" spans="1:12">
      <c r="A102" s="6">
        <v>38047</v>
      </c>
      <c r="B102" s="28">
        <v>2.09</v>
      </c>
      <c r="C102" s="51">
        <f>$C$2*B102+(1-$C$2)*(C101+D101)</f>
        <v>10.835841430738931</v>
      </c>
      <c r="D102" s="51">
        <f>$E$2*(C102-C101)+(1-$E$2)*D101</f>
        <v>6.594420112003796E-2</v>
      </c>
      <c r="E102" s="34">
        <f>C101+D101</f>
        <v>10.844331501585749</v>
      </c>
      <c r="F102" s="1">
        <f>ABS(B102-E102)</f>
        <v>8.7543315015857495</v>
      </c>
      <c r="G102" s="1">
        <f>F102^2</f>
        <v>76.638320039656605</v>
      </c>
      <c r="H102" s="4">
        <f>ABS((B102-E102)/B102)</f>
        <v>4.1886753596104072</v>
      </c>
      <c r="I102" s="1">
        <f>ABS((E102-B102)/B101)^2</f>
        <v>15.834363644557149</v>
      </c>
      <c r="J102" s="1">
        <f>ABS((B102-B101)/B101)^2</f>
        <v>2.5000000000000144E-3</v>
      </c>
      <c r="K102" s="1">
        <f>E102-B102</f>
        <v>8.7543315015857495</v>
      </c>
      <c r="L102" s="1">
        <f>ABS(K102-K101)^2</f>
        <v>3.101649317715105E-2</v>
      </c>
    </row>
    <row r="103" spans="1:12">
      <c r="A103" s="6">
        <v>38078</v>
      </c>
      <c r="B103" s="28">
        <v>2.37</v>
      </c>
      <c r="C103" s="51">
        <f>$C$2*B103+(1-$C$2)*(C102+D102)</f>
        <v>10.893511389051138</v>
      </c>
      <c r="D103" s="51">
        <f>$E$2*(C103-C102)+(1-$E$2)*D102</f>
        <v>5.7669958312207115E-2</v>
      </c>
      <c r="E103" s="34">
        <f>C102+D102</f>
        <v>10.901785631858969</v>
      </c>
      <c r="F103" s="1">
        <f>ABS(B103-E103)</f>
        <v>8.5317856318589698</v>
      </c>
      <c r="G103" s="1">
        <f>F103^2</f>
        <v>72.791366067995156</v>
      </c>
      <c r="H103" s="4">
        <f>ABS((B103-E103)/B103)</f>
        <v>3.5999095493075819</v>
      </c>
      <c r="I103" s="1">
        <f>ABS((E103-B103)/B102)^2</f>
        <v>16.664308524986875</v>
      </c>
      <c r="J103" s="1">
        <f>ABS((B103-B102)/B102)^2</f>
        <v>1.7948307044252682E-2</v>
      </c>
      <c r="K103" s="1">
        <f>E103-B103</f>
        <v>8.5317856318589698</v>
      </c>
      <c r="L103" s="1">
        <f>ABS(K103-K102)^2</f>
        <v>4.95266641324488E-2</v>
      </c>
    </row>
    <row r="104" spans="1:12">
      <c r="A104" s="6">
        <v>38108</v>
      </c>
      <c r="B104" s="28">
        <v>2.76</v>
      </c>
      <c r="C104" s="51">
        <f>$C$2*B104+(1-$C$2)*(C103+D103)</f>
        <v>10.943237427265544</v>
      </c>
      <c r="D104" s="51">
        <f>$E$2*(C104-C103)+(1-$E$2)*D103</f>
        <v>4.9726038214405577E-2</v>
      </c>
      <c r="E104" s="34">
        <f>C103+D103</f>
        <v>10.951181347363345</v>
      </c>
      <c r="F104" s="1">
        <f>ABS(B104-E104)</f>
        <v>8.1911813473633455</v>
      </c>
      <c r="G104" s="1">
        <f>F104^2</f>
        <v>67.095451865393187</v>
      </c>
      <c r="H104" s="4">
        <f>ABS((B104-E104)/B104)</f>
        <v>2.9678193287548353</v>
      </c>
      <c r="I104" s="1">
        <f>ABS((E104-B104)/B103)^2</f>
        <v>11.945281537038792</v>
      </c>
      <c r="J104" s="1">
        <f>ABS((B104-B103)/B103)^2</f>
        <v>2.7078993751001392E-2</v>
      </c>
      <c r="K104" s="1">
        <f>E104-B104</f>
        <v>8.1911813473633455</v>
      </c>
      <c r="L104" s="1">
        <f>ABS(K104-K103)^2</f>
        <v>0.11601127861677618</v>
      </c>
    </row>
    <row r="105" spans="1:12">
      <c r="A105" s="6">
        <v>38139</v>
      </c>
      <c r="B105" s="28">
        <v>2.75</v>
      </c>
      <c r="C105" s="51">
        <f>$C$2*B105+(1-$C$2)*(C104+D104)</f>
        <v>10.984969326373269</v>
      </c>
      <c r="D105" s="51">
        <f>$E$2*(C105-C104)+(1-$E$2)*D104</f>
        <v>4.1731899107725567E-2</v>
      </c>
      <c r="E105" s="34">
        <f>C104+D104</f>
        <v>10.992963465479949</v>
      </c>
      <c r="F105" s="1">
        <f>ABS(B105-E105)</f>
        <v>8.2429634654799493</v>
      </c>
      <c r="G105" s="1">
        <f>F105^2</f>
        <v>67.94644669323722</v>
      </c>
      <c r="H105" s="4">
        <f>ABS((B105-E105)/B105)</f>
        <v>2.9974412601745271</v>
      </c>
      <c r="I105" s="1">
        <f>ABS((E105-B105)/B104)^2</f>
        <v>8.9196658650017362</v>
      </c>
      <c r="J105" s="1">
        <f>ABS((B105-B104)/B104)^2</f>
        <v>1.3127494223901982E-5</v>
      </c>
      <c r="K105" s="1">
        <f>E105-B105</f>
        <v>8.2429634654799493</v>
      </c>
      <c r="L105" s="1">
        <f>ABS(K105-K104)^2</f>
        <v>2.6813877566419101E-3</v>
      </c>
    </row>
    <row r="106" spans="1:12">
      <c r="A106" s="6">
        <v>38169</v>
      </c>
      <c r="B106" s="28">
        <v>4.5</v>
      </c>
      <c r="C106" s="51">
        <f>$C$2*B106+(1-$C$2)*(C105+D105)</f>
        <v>11.020371541051029</v>
      </c>
      <c r="D106" s="51">
        <f>$E$2*(C106-C105)+(1-$E$2)*D105</f>
        <v>3.5402214677759503E-2</v>
      </c>
      <c r="E106" s="34">
        <f>C105+D105</f>
        <v>11.026701225480995</v>
      </c>
      <c r="F106" s="1">
        <f>ABS(B106-E106)</f>
        <v>6.5267012254809949</v>
      </c>
      <c r="G106" s="1">
        <f>F106^2</f>
        <v>42.597828886695119</v>
      </c>
      <c r="H106" s="4">
        <f>ABS((B106-E106)/B106)</f>
        <v>1.4503780501068877</v>
      </c>
      <c r="I106" s="1">
        <f>ABS((E106-B106)/B105)^2</f>
        <v>5.6327707618770404</v>
      </c>
      <c r="J106" s="1">
        <f>ABS((B106-B105)/B105)^2</f>
        <v>0.4049586776859504</v>
      </c>
      <c r="K106" s="1">
        <f>E106-B106</f>
        <v>6.5267012254809949</v>
      </c>
      <c r="L106" s="1">
        <f>ABS(K106-K105)^2</f>
        <v>2.9455560764462287</v>
      </c>
    </row>
    <row r="107" spans="1:12">
      <c r="A107" s="6">
        <v>38200</v>
      </c>
      <c r="B107" s="28">
        <v>16.21</v>
      </c>
      <c r="C107" s="51">
        <f>$C$2*B107+(1-$C$2)*(C106+D106)</f>
        <v>11.060772395084228</v>
      </c>
      <c r="D107" s="51">
        <f>$E$2*(C107-C106)+(1-$E$2)*D106</f>
        <v>4.0400854033199707E-2</v>
      </c>
      <c r="E107" s="34">
        <f>C106+D106</f>
        <v>11.055773755728788</v>
      </c>
      <c r="F107" s="1">
        <f>ABS(B107-E107)</f>
        <v>5.1542262442712126</v>
      </c>
      <c r="G107" s="1">
        <f>F107^2</f>
        <v>26.566048177134128</v>
      </c>
      <c r="H107" s="4">
        <f>ABS((B107-E107)/B107)</f>
        <v>0.3179658386348681</v>
      </c>
      <c r="I107" s="1">
        <f>ABS((E107-B107)/B106)^2</f>
        <v>1.3119036136856359</v>
      </c>
      <c r="J107" s="1">
        <f>ABS((B107-B106)/B106)^2</f>
        <v>6.7715604938271605</v>
      </c>
      <c r="K107" s="1">
        <f>E107-B107</f>
        <v>-5.1542262442712126</v>
      </c>
      <c r="L107" s="1">
        <f>ABS(K107-K106)^2</f>
        <v>136.44406655361172</v>
      </c>
    </row>
    <row r="108" spans="1:12">
      <c r="A108" s="6">
        <v>38231</v>
      </c>
      <c r="B108" s="28">
        <v>30.38</v>
      </c>
      <c r="C108" s="51">
        <f>$C$2*B108+(1-$C$2)*(C107+D107)</f>
        <v>11.119870119909775</v>
      </c>
      <c r="D108" s="51">
        <f>$E$2*(C108-C107)+(1-$E$2)*D107</f>
        <v>5.9097724825546649E-2</v>
      </c>
      <c r="E108" s="34">
        <f>C107+D107</f>
        <v>11.101173249117428</v>
      </c>
      <c r="F108" s="1">
        <f>ABS(B108-E108)</f>
        <v>19.278826750882573</v>
      </c>
      <c r="G108" s="1">
        <f>F108^2</f>
        <v>371.67316089054549</v>
      </c>
      <c r="H108" s="4">
        <f>ABS((B108-E108)/B108)</f>
        <v>0.63458942563800436</v>
      </c>
      <c r="I108" s="1">
        <f>ABS((E108-B108)/B107)^2</f>
        <v>1.4144746595541227</v>
      </c>
      <c r="J108" s="1">
        <f>ABS((B108-B107)/B107)^2</f>
        <v>0.76414129631863681</v>
      </c>
      <c r="K108" s="1">
        <f>E108-B108</f>
        <v>-19.278826750882573</v>
      </c>
      <c r="L108" s="1">
        <f>ABS(K108-K107)^2</f>
        <v>199.50433947136588</v>
      </c>
    </row>
    <row r="109" spans="1:12">
      <c r="A109" s="6">
        <v>38261</v>
      </c>
      <c r="B109" s="28">
        <v>32.89</v>
      </c>
      <c r="C109" s="51">
        <f>$C$2*B109+(1-$C$2)*(C108+D108)</f>
        <v>11.200023501711797</v>
      </c>
      <c r="D109" s="51">
        <f>$E$2*(C109-C108)+(1-$E$2)*D108</f>
        <v>8.0153381802022139E-2</v>
      </c>
      <c r="E109" s="34">
        <f>C108+D108</f>
        <v>11.178967844735322</v>
      </c>
      <c r="F109" s="1">
        <f>ABS(B109-E109)</f>
        <v>21.711032155264679</v>
      </c>
      <c r="G109" s="1">
        <f>F109^2</f>
        <v>471.36891724693686</v>
      </c>
      <c r="H109" s="4">
        <f>ABS((B109-E109)/B109)</f>
        <v>0.66011043342245901</v>
      </c>
      <c r="I109" s="1">
        <f>ABS((E109-B109)/B108)^2</f>
        <v>0.51072298314712883</v>
      </c>
      <c r="J109" s="1">
        <f>ABS((B109-B108)/B108)^2</f>
        <v>6.8260883320815525E-3</v>
      </c>
      <c r="K109" s="1">
        <f>E109-B109</f>
        <v>-21.711032155264679</v>
      </c>
      <c r="L109" s="1">
        <f>ABS(K109-K108)^2</f>
        <v>5.9156231291055246</v>
      </c>
    </row>
    <row r="110" spans="1:12">
      <c r="A110" s="6">
        <v>38292</v>
      </c>
      <c r="B110" s="28">
        <v>45.71</v>
      </c>
      <c r="C110" s="51">
        <f>$C$2*B110+(1-$C$2)*(C109+D109)</f>
        <v>11.313567398534804</v>
      </c>
      <c r="D110" s="51">
        <f>$E$2*(C110-C109)+(1-$E$2)*D109</f>
        <v>0.11354389682300692</v>
      </c>
      <c r="E110" s="34">
        <f>C109+D109</f>
        <v>11.280176883513819</v>
      </c>
      <c r="F110" s="1">
        <f>ABS(B110-E110)</f>
        <v>34.429823116486183</v>
      </c>
      <c r="G110" s="1">
        <f>F110^2</f>
        <v>1185.4127198325264</v>
      </c>
      <c r="H110" s="4">
        <f>ABS((B110-E110)/B110)</f>
        <v>0.75322299532894732</v>
      </c>
      <c r="I110" s="1">
        <f>ABS((E110-B110)/B109)^2</f>
        <v>1.0958265944965824</v>
      </c>
      <c r="J110" s="1">
        <f>ABS((B110-B109)/B109)^2</f>
        <v>0.15193166715368522</v>
      </c>
      <c r="K110" s="1">
        <f>E110-B110</f>
        <v>-34.429823116486183</v>
      </c>
      <c r="L110" s="1">
        <f>ABS(K110-K109)^2</f>
        <v>161.76764351524983</v>
      </c>
    </row>
    <row r="111" spans="1:12">
      <c r="A111" s="6">
        <v>38322</v>
      </c>
      <c r="B111" s="28">
        <v>15.32</v>
      </c>
      <c r="C111" s="51">
        <f>$C$2*B111+(1-$C$2)*(C110+D110)</f>
        <v>11.430886672254973</v>
      </c>
      <c r="D111" s="51">
        <f>$E$2*(C111-C110)+(1-$E$2)*D110</f>
        <v>0.11731927372016848</v>
      </c>
      <c r="E111" s="34">
        <f>C110+D110</f>
        <v>11.427111295357811</v>
      </c>
      <c r="F111" s="1">
        <f>ABS(B111-E111)</f>
        <v>3.8928887046421892</v>
      </c>
      <c r="G111" s="1">
        <f>F111^2</f>
        <v>15.154582466730741</v>
      </c>
      <c r="H111" s="4">
        <f>ABS((B111-E111)/B111)</f>
        <v>0.25410500683043008</v>
      </c>
      <c r="I111" s="1">
        <f>ABS((E111-B111)/B110)^2</f>
        <v>7.2530643865065369E-3</v>
      </c>
      <c r="J111" s="1">
        <f>ABS((B111-B110)/B110)^2</f>
        <v>0.44201698465126971</v>
      </c>
      <c r="K111" s="1">
        <f>E111-B111</f>
        <v>-3.8928887046421892</v>
      </c>
      <c r="L111" s="1">
        <f>ABS(K111-K110)^2</f>
        <v>932.5043632732619</v>
      </c>
    </row>
    <row r="112" spans="1:12">
      <c r="A112" s="6">
        <v>38353</v>
      </c>
      <c r="B112" s="28">
        <v>4.76</v>
      </c>
      <c r="C112" s="51">
        <f>$C$2*B112+(1-$C$2)*(C111+D111)</f>
        <v>11.541622650677986</v>
      </c>
      <c r="D112" s="51">
        <f>$E$2*(C112-C111)+(1-$E$2)*D111</f>
        <v>0.11073597842301375</v>
      </c>
      <c r="E112" s="34">
        <f>C111+D111</f>
        <v>11.548205945975141</v>
      </c>
      <c r="F112" s="1">
        <f>ABS(B112-E112)</f>
        <v>6.7882059459751414</v>
      </c>
      <c r="G112" s="1">
        <f>F112^2</f>
        <v>46.079739964972262</v>
      </c>
      <c r="H112" s="4">
        <f>ABS((B112-E112)/B112)</f>
        <v>1.4260936861292315</v>
      </c>
      <c r="I112" s="1">
        <f>ABS((E112-B112)/B111)^2</f>
        <v>0.19633263215447416</v>
      </c>
      <c r="J112" s="1">
        <f>ABS((B112-B111)/B111)^2</f>
        <v>0.47512765101677701</v>
      </c>
      <c r="K112" s="1">
        <f>E112-B112</f>
        <v>6.7882059459751414</v>
      </c>
      <c r="L112" s="1">
        <f>ABS(K112-K111)^2</f>
        <v>114.08578293544616</v>
      </c>
    </row>
    <row r="113" spans="1:12">
      <c r="A113" s="6">
        <v>38384</v>
      </c>
      <c r="B113" s="28">
        <v>2.71</v>
      </c>
      <c r="C113" s="51">
        <f>$C$2*B113+(1-$C$2)*(C112+D112)</f>
        <v>11.643686206965173</v>
      </c>
      <c r="D113" s="51">
        <f>$E$2*(C113-C112)+(1-$E$2)*D112</f>
        <v>0.10206355628718633</v>
      </c>
      <c r="E113" s="34">
        <f>C112+D112</f>
        <v>11.652358629101</v>
      </c>
      <c r="F113" s="1">
        <f>ABS(B113-E113)</f>
        <v>8.9423586291010011</v>
      </c>
      <c r="G113" s="1">
        <f>F113^2</f>
        <v>79.965777851457133</v>
      </c>
      <c r="H113" s="4">
        <f>ABS((B113-E113)/B113)</f>
        <v>3.2997633317715871</v>
      </c>
      <c r="I113" s="1">
        <f>ABS((E113-B113)/B112)^2</f>
        <v>3.5293136895106785</v>
      </c>
      <c r="J113" s="1">
        <f>ABS((B113-B112)/B112)^2</f>
        <v>0.18547860320598825</v>
      </c>
      <c r="K113" s="1">
        <f>E113-B113</f>
        <v>8.9423586291010011</v>
      </c>
      <c r="L113" s="1">
        <f>ABS(K113-K112)^2</f>
        <v>4.6403737822183402</v>
      </c>
    </row>
    <row r="114" spans="1:12">
      <c r="A114" s="6">
        <v>38412</v>
      </c>
      <c r="B114" s="28">
        <v>2.37</v>
      </c>
      <c r="C114" s="51">
        <f>$C$2*B114+(1-$C$2)*(C113+D113)</f>
        <v>11.736657032446169</v>
      </c>
      <c r="D114" s="51">
        <f>$E$2*(C114-C113)+(1-$E$2)*D113</f>
        <v>9.2970825480996666E-2</v>
      </c>
      <c r="E114" s="34">
        <f>C113+D113</f>
        <v>11.745749763252359</v>
      </c>
      <c r="F114" s="1">
        <f>ABS(B114-E114)</f>
        <v>9.3757497632523581</v>
      </c>
      <c r="G114" s="1">
        <f>F114^2</f>
        <v>87.904683623126644</v>
      </c>
      <c r="H114" s="4">
        <f>ABS((B114-E114)/B114)</f>
        <v>3.956012558334328</v>
      </c>
      <c r="I114" s="1">
        <f>ABS((E114-B114)/B113)^2</f>
        <v>11.96942901419189</v>
      </c>
      <c r="J114" s="1">
        <f>ABS((B114-B113)/B113)^2</f>
        <v>1.5740526408954111E-2</v>
      </c>
      <c r="K114" s="1">
        <f>E114-B114</f>
        <v>9.3757497632523581</v>
      </c>
      <c r="L114" s="1">
        <f>ABS(K114-K113)^2</f>
        <v>0.18782787516099952</v>
      </c>
    </row>
    <row r="115" spans="1:12">
      <c r="A115" s="6">
        <v>38443</v>
      </c>
      <c r="B115" s="28">
        <v>2.15</v>
      </c>
      <c r="C115" s="51">
        <f>$C$2*B115+(1-$C$2)*(C114+D114)</f>
        <v>11.820240421973917</v>
      </c>
      <c r="D115" s="51">
        <f>$E$2*(C115-C114)+(1-$E$2)*D114</f>
        <v>8.3583389527747798E-2</v>
      </c>
      <c r="E115" s="34">
        <f>C114+D114</f>
        <v>11.829627857927166</v>
      </c>
      <c r="F115" s="1">
        <f>ABS(B115-E115)</f>
        <v>9.6796278579271657</v>
      </c>
      <c r="G115" s="1">
        <f>F115^2</f>
        <v>93.69519546795965</v>
      </c>
      <c r="H115" s="4">
        <f>ABS((B115-E115)/B115)</f>
        <v>4.5021524920591469</v>
      </c>
      <c r="I115" s="1">
        <f>ABS((E115-B115)/B114)^2</f>
        <v>16.680944198394069</v>
      </c>
      <c r="J115" s="1">
        <f>ABS((B115-B114)/B114)^2</f>
        <v>8.6168527123502425E-3</v>
      </c>
      <c r="K115" s="1">
        <f>E115-B115</f>
        <v>9.6796278579271657</v>
      </c>
      <c r="L115" s="1">
        <f>ABS(K115-K114)^2</f>
        <v>9.234189642319135E-2</v>
      </c>
    </row>
    <row r="116" spans="1:12">
      <c r="A116" s="6">
        <v>38473</v>
      </c>
      <c r="B116" s="28">
        <v>3.81</v>
      </c>
      <c r="C116" s="51">
        <f>$C$2*B116+(1-$C$2)*(C115+D115)</f>
        <v>11.895974310078413</v>
      </c>
      <c r="D116" s="51">
        <f>$E$2*(C116-C115)+(1-$E$2)*D115</f>
        <v>7.5733888104496216E-2</v>
      </c>
      <c r="E116" s="34">
        <f>C115+D115</f>
        <v>11.903823811501665</v>
      </c>
      <c r="F116" s="1">
        <f>ABS(B116-E116)</f>
        <v>8.0938238115016645</v>
      </c>
      <c r="G116" s="1">
        <f>F116^2</f>
        <v>65.509983891631336</v>
      </c>
      <c r="H116" s="4">
        <f>ABS((B116-E116)/B116)</f>
        <v>2.1243632051185473</v>
      </c>
      <c r="I116" s="1">
        <f>ABS((E116-B116)/B115)^2</f>
        <v>14.171981371905101</v>
      </c>
      <c r="J116" s="1">
        <f>ABS((B116-B115)/B115)^2</f>
        <v>0.5961276365603031</v>
      </c>
      <c r="K116" s="1">
        <f>E116-B116</f>
        <v>8.0938238115016645</v>
      </c>
      <c r="L116" s="1">
        <f>ABS(K116-K115)^2</f>
        <v>2.514774473659493</v>
      </c>
    </row>
    <row r="117" spans="1:12">
      <c r="A117" s="6">
        <v>38504</v>
      </c>
      <c r="B117" s="28">
        <v>8.36</v>
      </c>
      <c r="C117" s="51">
        <f>$C$2*B117+(1-$C$2)*(C116+D116)</f>
        <v>11.968205514000221</v>
      </c>
      <c r="D117" s="51">
        <f>$E$2*(C117-C116)+(1-$E$2)*D116</f>
        <v>7.2231203921807818E-2</v>
      </c>
      <c r="E117" s="34">
        <f>C116+D116</f>
        <v>11.97170819818291</v>
      </c>
      <c r="F117" s="1">
        <f>ABS(B117-E117)</f>
        <v>3.6117081981829102</v>
      </c>
      <c r="G117" s="1">
        <f>F117^2</f>
        <v>13.044436108821644</v>
      </c>
      <c r="H117" s="4">
        <f>ABS((B117-E117)/B117)</f>
        <v>0.43202251174436729</v>
      </c>
      <c r="I117" s="1">
        <f>ABS((E117-B117)/B116)^2</f>
        <v>0.89861850695583823</v>
      </c>
      <c r="J117" s="1">
        <f>ABS((B117-B116)/B116)^2</f>
        <v>1.4261750745723709</v>
      </c>
      <c r="K117" s="1">
        <f>E117-B117</f>
        <v>3.6117081981829102</v>
      </c>
      <c r="L117" s="1">
        <f>ABS(K117-K116)^2</f>
        <v>20.089360371155752</v>
      </c>
    </row>
    <row r="118" spans="1:12">
      <c r="A118" s="6">
        <v>38534</v>
      </c>
      <c r="B118" s="28">
        <v>17.64</v>
      </c>
      <c r="C118" s="51">
        <f>$C$2*B118+(1-$C$2)*(C117+D117)</f>
        <v>12.045867251249156</v>
      </c>
      <c r="D118" s="51">
        <f>$E$2*(C118-C117)+(1-$E$2)*D117</f>
        <v>7.766173724893477E-2</v>
      </c>
      <c r="E118" s="34">
        <f>C117+D117</f>
        <v>12.040436717922029</v>
      </c>
      <c r="F118" s="1">
        <f>ABS(B118-E118)</f>
        <v>5.5995632820779715</v>
      </c>
      <c r="G118" s="1">
        <f>F118^2</f>
        <v>31.355108949995824</v>
      </c>
      <c r="H118" s="4">
        <f>ABS((B118-E118)/B118)</f>
        <v>0.31743556020850178</v>
      </c>
      <c r="I118" s="1">
        <f>ABS((E118-B118)/B117)^2</f>
        <v>0.44863769359097533</v>
      </c>
      <c r="J118" s="1">
        <f>ABS((B118-B117)/B117)^2</f>
        <v>1.2322062223850192</v>
      </c>
      <c r="K118" s="1">
        <f>E118-B118</f>
        <v>-5.5995632820779715</v>
      </c>
      <c r="L118" s="1">
        <f>ABS(K118-K117)^2</f>
        <v>84.847522283067491</v>
      </c>
    </row>
    <row r="119" spans="1:12">
      <c r="A119" s="6">
        <v>38565</v>
      </c>
      <c r="B119" s="28">
        <v>21.95</v>
      </c>
      <c r="C119" s="51">
        <f>$C$2*B119+(1-$C$2)*(C118+D118)</f>
        <v>12.133058834957154</v>
      </c>
      <c r="D119" s="51">
        <f>$E$2*(C119-C118)+(1-$E$2)*D118</f>
        <v>8.7191583707998177E-2</v>
      </c>
      <c r="E119" s="34">
        <f>C118+D118</f>
        <v>12.123528988498091</v>
      </c>
      <c r="F119" s="1">
        <f>ABS(B119-E119)</f>
        <v>9.8264710115019085</v>
      </c>
      <c r="G119" s="1">
        <f>F119^2</f>
        <v>96.559532539887343</v>
      </c>
      <c r="H119" s="4">
        <f>ABS((B119-E119)/B119)</f>
        <v>0.44767521692491613</v>
      </c>
      <c r="I119" s="1">
        <f>ABS((E119-B119)/B118)^2</f>
        <v>0.31031158744262721</v>
      </c>
      <c r="J119" s="1">
        <f>ABS((B119-B118)/B118)^2</f>
        <v>5.9697669695240117E-2</v>
      </c>
      <c r="K119" s="1">
        <f>E119-B119</f>
        <v>-9.8264710115019085</v>
      </c>
      <c r="L119" s="1">
        <f>ABS(K119-K118)^2</f>
        <v>17.866748953063823</v>
      </c>
    </row>
    <row r="120" spans="1:12">
      <c r="A120" s="6">
        <v>38596</v>
      </c>
      <c r="B120" s="28">
        <v>16.86</v>
      </c>
      <c r="C120" s="51">
        <f>$C$2*B120+(1-$C$2)*(C119+D119)</f>
        <v>12.224750111491485</v>
      </c>
      <c r="D120" s="51">
        <f>$E$2*(C120-C119)+(1-$E$2)*D119</f>
        <v>9.1691276534330513E-2</v>
      </c>
      <c r="E120" s="34">
        <f>C119+D119</f>
        <v>12.220250418665152</v>
      </c>
      <c r="F120" s="1">
        <f>ABS(B120-E120)</f>
        <v>4.6397495813348471</v>
      </c>
      <c r="G120" s="1">
        <f>F120^2</f>
        <v>21.527276177496887</v>
      </c>
      <c r="H120" s="4">
        <f>ABS((B120-E120)/B120)</f>
        <v>0.27519273910645592</v>
      </c>
      <c r="I120" s="1">
        <f>ABS((E120-B120)/B119)^2</f>
        <v>4.468070667440889E-2</v>
      </c>
      <c r="J120" s="1">
        <f>ABS((B120-B119)/B119)^2</f>
        <v>5.3773278469912471E-2</v>
      </c>
      <c r="K120" s="1">
        <f>E120-B120</f>
        <v>-4.6397495813348471</v>
      </c>
      <c r="L120" s="1">
        <f>ABS(K120-K119)^2</f>
        <v>26.902079194154247</v>
      </c>
    </row>
    <row r="121" spans="1:12">
      <c r="A121" s="6">
        <v>38626</v>
      </c>
      <c r="B121" s="28">
        <v>11.87</v>
      </c>
      <c r="C121" s="51">
        <f>$C$2*B121+(1-$C$2)*(C120+D120)</f>
        <v>12.316008423040126</v>
      </c>
      <c r="D121" s="51">
        <f>$E$2*(C121-C120)+(1-$E$2)*D120</f>
        <v>9.1258311548640947E-2</v>
      </c>
      <c r="E121" s="34">
        <f>C120+D120</f>
        <v>12.316441388025815</v>
      </c>
      <c r="F121" s="1">
        <f>ABS(B121-E121)</f>
        <v>0.44644138802581601</v>
      </c>
      <c r="G121" s="1">
        <f>F121^2</f>
        <v>0.19930991294241721</v>
      </c>
      <c r="H121" s="4">
        <f>ABS((B121-E121)/B121)</f>
        <v>3.761090042340489E-2</v>
      </c>
      <c r="I121" s="1">
        <f>ABS((E121-B121)/B120)^2</f>
        <v>7.0115455359262178E-4</v>
      </c>
      <c r="J121" s="1">
        <f>ABS((B121-B120)/B120)^2</f>
        <v>8.7596337995269141E-2</v>
      </c>
      <c r="K121" s="1">
        <f>E121-B121</f>
        <v>0.44644138802581601</v>
      </c>
      <c r="L121" s="1">
        <f>ABS(K121-K120)^2</f>
        <v>25.869338576805962</v>
      </c>
    </row>
    <row r="122" spans="1:12">
      <c r="A122" s="6">
        <v>38657</v>
      </c>
      <c r="B122" s="28">
        <v>9.98</v>
      </c>
      <c r="C122" s="51">
        <f>$C$2*B122+(1-$C$2)*(C121+D121)</f>
        <v>12.404912737994389</v>
      </c>
      <c r="D122" s="51">
        <f>$E$2*(C122-C121)+(1-$E$2)*D121</f>
        <v>8.8904314954262986E-2</v>
      </c>
      <c r="E122" s="34">
        <f>C121+D121</f>
        <v>12.407266734588767</v>
      </c>
      <c r="F122" s="1">
        <f>ABS(B122-E122)</f>
        <v>2.4272667345887662</v>
      </c>
      <c r="G122" s="1">
        <f>F122^2</f>
        <v>5.8916238008412121</v>
      </c>
      <c r="H122" s="4">
        <f>ABS((B122-E122)/B122)</f>
        <v>0.24321309965819299</v>
      </c>
      <c r="I122" s="1">
        <f>ABS((E122-B122)/B121)^2</f>
        <v>4.1815141432077013E-2</v>
      </c>
      <c r="J122" s="1">
        <f>ABS((B122-B121)/B121)^2</f>
        <v>2.5352580503900341E-2</v>
      </c>
      <c r="K122" s="1">
        <f>E122-B122</f>
        <v>2.4272667345887662</v>
      </c>
      <c r="L122" s="1">
        <f>ABS(K122-K121)^2</f>
        <v>3.9236690535862317</v>
      </c>
    </row>
    <row r="123" spans="1:12">
      <c r="A123" s="6">
        <v>38687</v>
      </c>
      <c r="B123" s="28">
        <v>6.41</v>
      </c>
      <c r="C123" s="51">
        <f>$C$2*B123+(1-$C$2)*(C122+D122)</f>
        <v>12.487916883667964</v>
      </c>
      <c r="D123" s="51">
        <f>$E$2*(C123-C122)+(1-$E$2)*D122</f>
        <v>8.300414567357528E-2</v>
      </c>
      <c r="E123" s="34">
        <f>C122+D122</f>
        <v>12.493817052948652</v>
      </c>
      <c r="F123" s="1">
        <f>ABS(B123-E123)</f>
        <v>6.0838170529486515</v>
      </c>
      <c r="G123" s="1">
        <f>F123^2</f>
        <v>37.012829933748812</v>
      </c>
      <c r="H123" s="4">
        <f>ABS((B123-E123)/B123)</f>
        <v>0.94911342479698146</v>
      </c>
      <c r="I123" s="1">
        <f>ABS((E123-B123)/B122)^2</f>
        <v>0.37161326594821725</v>
      </c>
      <c r="J123" s="1">
        <f>ABS((B123-B122)/B122)^2</f>
        <v>0.12796032947658847</v>
      </c>
      <c r="K123" s="1">
        <f>E123-B123</f>
        <v>6.0838170529486515</v>
      </c>
      <c r="L123" s="1">
        <f>ABS(K123-K122)^2</f>
        <v>13.370360230697779</v>
      </c>
    </row>
    <row r="124" spans="1:12">
      <c r="A124" s="6">
        <v>38718</v>
      </c>
      <c r="B124" s="28">
        <v>3.09</v>
      </c>
      <c r="C124" s="51">
        <f>$C$2*B124+(1-$C$2)*(C123+D123)</f>
        <v>12.561726301997981</v>
      </c>
      <c r="D124" s="51">
        <f>$E$2*(C124-C123)+(1-$E$2)*D123</f>
        <v>7.3809418330016641E-2</v>
      </c>
      <c r="E124" s="34">
        <f>C123+D123</f>
        <v>12.570921029341539</v>
      </c>
      <c r="F124" s="1">
        <f>ABS(B124-E124)</f>
        <v>9.4809210293415394</v>
      </c>
      <c r="G124" s="1">
        <f>F124^2</f>
        <v>89.88786356461064</v>
      </c>
      <c r="H124" s="4">
        <f>ABS((B124-E124)/B124)</f>
        <v>3.0682592327966147</v>
      </c>
      <c r="I124" s="1">
        <f>ABS((E124-B124)/B123)^2</f>
        <v>2.187686059092794</v>
      </c>
      <c r="J124" s="1">
        <f>ABS((B124-B123)/B123)^2</f>
        <v>0.26826258697773814</v>
      </c>
      <c r="K124" s="1">
        <f>E124-B124</f>
        <v>9.4809210293415394</v>
      </c>
      <c r="L124" s="1">
        <f>ABS(K124-K123)^2</f>
        <v>11.540315426424371</v>
      </c>
    </row>
    <row r="125" spans="1:12">
      <c r="A125" s="6">
        <v>38749</v>
      </c>
      <c r="B125" s="28">
        <v>2.1800000000000002</v>
      </c>
      <c r="C125" s="51">
        <f>$C$2*B125+(1-$C$2)*(C124+D124)</f>
        <v>12.625395798280158</v>
      </c>
      <c r="D125" s="51">
        <f>$E$2*(C125-C124)+(1-$E$2)*D124</f>
        <v>6.3669496282177107E-2</v>
      </c>
      <c r="E125" s="34">
        <f>C124+D124</f>
        <v>12.635535720327997</v>
      </c>
      <c r="F125" s="1">
        <f>ABS(B125-E125)</f>
        <v>10.455535720327997</v>
      </c>
      <c r="G125" s="1">
        <f>F125^2</f>
        <v>109.3182271990547</v>
      </c>
      <c r="H125" s="4">
        <f>ABS((B125-E125)/B125)</f>
        <v>4.7961173029027506</v>
      </c>
      <c r="I125" s="1">
        <f>ABS((E125-B125)/B124)^2</f>
        <v>11.449212639064809</v>
      </c>
      <c r="J125" s="1">
        <f>ABS((B125-B124)/B124)^2</f>
        <v>8.6729296928184638E-2</v>
      </c>
      <c r="K125" s="1">
        <f>E125-B125</f>
        <v>10.455535720327997</v>
      </c>
      <c r="L125" s="1">
        <f>ABS(K125-K124)^2</f>
        <v>0.94987379588662935</v>
      </c>
    </row>
    <row r="126" spans="1:12">
      <c r="A126" s="6">
        <v>38777</v>
      </c>
      <c r="B126" s="28">
        <v>2.2799999999999998</v>
      </c>
      <c r="C126" s="51">
        <f>$C$2*B126+(1-$C$2)*(C125+D125)</f>
        <v>12.678970440171227</v>
      </c>
      <c r="D126" s="51">
        <f>$E$2*(C126-C125)+(1-$E$2)*D125</f>
        <v>5.3574641891069419E-2</v>
      </c>
      <c r="E126" s="34">
        <f>C125+D125</f>
        <v>12.689065294562335</v>
      </c>
      <c r="F126" s="1">
        <f>ABS(B126-E126)</f>
        <v>10.409065294562335</v>
      </c>
      <c r="G126" s="1">
        <f>F126^2</f>
        <v>108.34864030646207</v>
      </c>
      <c r="H126" s="4">
        <f>ABS((B126-E126)/B126)</f>
        <v>4.5653795151589192</v>
      </c>
      <c r="I126" s="1">
        <f>ABS((E126-B126)/B125)^2</f>
        <v>22.798720710895982</v>
      </c>
      <c r="J126" s="1">
        <f>ABS((B126-B125)/B125)^2</f>
        <v>2.1041999831663853E-3</v>
      </c>
      <c r="K126" s="1">
        <f>E126-B126</f>
        <v>10.409065294562335</v>
      </c>
      <c r="L126" s="1">
        <f>ABS(K126-K125)^2</f>
        <v>2.1595004708419093E-3</v>
      </c>
    </row>
    <row r="127" spans="1:12">
      <c r="A127" s="6">
        <v>38808</v>
      </c>
      <c r="B127" s="28">
        <v>2.82</v>
      </c>
      <c r="C127" s="51">
        <f>$C$2*B127+(1-$C$2)*(C126+D126)</f>
        <v>12.722931759788203</v>
      </c>
      <c r="D127" s="51">
        <f>$E$2*(C127-C126)+(1-$E$2)*D126</f>
        <v>4.3961319616975914E-2</v>
      </c>
      <c r="E127" s="34">
        <f>C126+D126</f>
        <v>12.732545082062297</v>
      </c>
      <c r="F127" s="1">
        <f>ABS(B127-E127)</f>
        <v>9.9125450820622962</v>
      </c>
      <c r="G127" s="1">
        <f>F127^2</f>
        <v>98.258550003917421</v>
      </c>
      <c r="H127" s="4">
        <f>ABS((B127-E127)/B127)</f>
        <v>3.5150869085327292</v>
      </c>
      <c r="I127" s="1">
        <f>ABS((E127-B127)/B126)^2</f>
        <v>18.901690905647396</v>
      </c>
      <c r="J127" s="1">
        <f>ABS((B127-B126)/B126)^2</f>
        <v>5.6094182825484784E-2</v>
      </c>
      <c r="K127" s="1">
        <f>E127-B127</f>
        <v>9.9125450820622962</v>
      </c>
      <c r="L127" s="1">
        <f>ABS(K127-K126)^2</f>
        <v>0.24653232142108408</v>
      </c>
    </row>
    <row r="128" spans="1:12">
      <c r="A128" s="6">
        <v>38838</v>
      </c>
      <c r="B128" s="28">
        <v>5.52</v>
      </c>
      <c r="C128" s="51">
        <f>$C$2*B128+(1-$C$2)*(C127+D127)</f>
        <v>12.759864943030365</v>
      </c>
      <c r="D128" s="51">
        <f>$E$2*(C128-C127)+(1-$E$2)*D127</f>
        <v>3.6933183242162215E-2</v>
      </c>
      <c r="E128" s="34">
        <f>C127+D127</f>
        <v>12.766893079405179</v>
      </c>
      <c r="F128" s="1">
        <f>ABS(B128-E128)</f>
        <v>7.2468930794051793</v>
      </c>
      <c r="G128" s="1">
        <f>F128^2</f>
        <v>52.517459304330686</v>
      </c>
      <c r="H128" s="4">
        <f>ABS((B128-E128)/B128)</f>
        <v>1.312842949167605</v>
      </c>
      <c r="I128" s="1">
        <f>ABS((E128-B128)/B127)^2</f>
        <v>6.6039760706617736</v>
      </c>
      <c r="J128" s="1">
        <f>ABS((B128-B127)/B127)^2</f>
        <v>0.91670439112720681</v>
      </c>
      <c r="K128" s="1">
        <f>E128-B128</f>
        <v>7.2468930794051793</v>
      </c>
      <c r="L128" s="1">
        <f>ABS(K128-K127)^2</f>
        <v>7.1057005992698983</v>
      </c>
    </row>
    <row r="129" spans="1:12">
      <c r="A129" s="6">
        <v>38869</v>
      </c>
      <c r="B129" s="28">
        <v>6.5</v>
      </c>
      <c r="C129" s="51">
        <f>$C$2*B129+(1-$C$2)*(C128+D128)</f>
        <v>12.790691405023683</v>
      </c>
      <c r="D129" s="51">
        <f>$E$2*(C129-C128)+(1-$E$2)*D128</f>
        <v>3.0826461993317622E-2</v>
      </c>
      <c r="E129" s="34">
        <f>C128+D128</f>
        <v>12.796798126272527</v>
      </c>
      <c r="F129" s="1">
        <f>ABS(B129-E129)</f>
        <v>6.2967981262725274</v>
      </c>
      <c r="G129" s="1">
        <f>F129^2</f>
        <v>39.649666643029214</v>
      </c>
      <c r="H129" s="4">
        <f>ABS((B129-E129)/B129)</f>
        <v>0.96873817327269651</v>
      </c>
      <c r="I129" s="1">
        <f>ABS((E129-B129)/B128)^2</f>
        <v>1.3012519245900682</v>
      </c>
      <c r="J129" s="1">
        <f>ABS((B129-B128)/B128)^2</f>
        <v>3.1519113631590039E-2</v>
      </c>
      <c r="K129" s="1">
        <f>E129-B129</f>
        <v>6.2967981262725274</v>
      </c>
      <c r="L129" s="1">
        <f>ABS(K129-K128)^2</f>
        <v>0.90268041996813608</v>
      </c>
    </row>
    <row r="130" spans="1:12">
      <c r="A130" s="6">
        <v>38899</v>
      </c>
      <c r="B130" s="28">
        <v>11.38</v>
      </c>
      <c r="C130" s="51">
        <f>$C$2*B130+(1-$C$2)*(C129+D129)</f>
        <v>12.820119863204178</v>
      </c>
      <c r="D130" s="51">
        <f>$E$2*(C130-C129)+(1-$E$2)*D129</f>
        <v>2.9428458180495554E-2</v>
      </c>
      <c r="E130" s="34">
        <f>C129+D129</f>
        <v>12.821517867017</v>
      </c>
      <c r="F130" s="1">
        <f>ABS(B130-E130)</f>
        <v>1.4415178670169997</v>
      </c>
      <c r="G130" s="1">
        <f>F130^2</f>
        <v>2.0779737609292406</v>
      </c>
      <c r="H130" s="4">
        <f>ABS((B130-E130)/B130)</f>
        <v>0.12667116581871701</v>
      </c>
      <c r="I130" s="1">
        <f>ABS((E130-B130)/B129)^2</f>
        <v>4.9182810909567824E-2</v>
      </c>
      <c r="J130" s="1">
        <f>ABS((B130-B129)/B129)^2</f>
        <v>0.56365443786982261</v>
      </c>
      <c r="K130" s="1">
        <f>E130-B130</f>
        <v>1.4415178670169997</v>
      </c>
      <c r="L130" s="1">
        <f>ABS(K130-K129)^2</f>
        <v>23.573746395916423</v>
      </c>
    </row>
    <row r="131" spans="1:12">
      <c r="A131" s="6">
        <v>38930</v>
      </c>
      <c r="B131" s="28">
        <v>28.87</v>
      </c>
      <c r="C131" s="51">
        <f>$C$2*B131+(1-$C$2)*(C130+D130)</f>
        <v>12.865085175309479</v>
      </c>
      <c r="D131" s="51">
        <f>$E$2*(C131-C130)+(1-$E$2)*D130</f>
        <v>4.4965312105301081E-2</v>
      </c>
      <c r="E131" s="34">
        <f>C130+D130</f>
        <v>12.849548321384674</v>
      </c>
      <c r="F131" s="1">
        <f>ABS(B131-E131)</f>
        <v>16.020451678615327</v>
      </c>
      <c r="G131" s="1">
        <f>F131^2</f>
        <v>256.65487198684866</v>
      </c>
      <c r="H131" s="4">
        <f>ABS((B131-E131)/B131)</f>
        <v>0.55491692686578897</v>
      </c>
      <c r="I131" s="1">
        <f>ABS((E131-B131)/B130)^2</f>
        <v>1.9818235672830316</v>
      </c>
      <c r="J131" s="1">
        <f>ABS((B131-B130)/B130)^2</f>
        <v>2.3620826782719355</v>
      </c>
      <c r="K131" s="1">
        <f>E131-B131</f>
        <v>-16.020451678615327</v>
      </c>
      <c r="L131" s="1">
        <f>ABS(K131-K130)^2</f>
        <v>304.92038041259093</v>
      </c>
    </row>
    <row r="132" spans="1:12">
      <c r="A132" s="6">
        <v>38961</v>
      </c>
      <c r="B132" s="28">
        <v>35.76</v>
      </c>
      <c r="C132" s="51">
        <f>$C$2*B132+(1-$C$2)*(C131+D131)</f>
        <v>12.932210682076466</v>
      </c>
      <c r="D132" s="51">
        <f>$E$2*(C132-C131)+(1-$E$2)*D131</f>
        <v>6.7125506766986476E-2</v>
      </c>
      <c r="E132" s="34">
        <f>C131+D131</f>
        <v>12.910050487414781</v>
      </c>
      <c r="F132" s="1">
        <f>ABS(B132-E132)</f>
        <v>22.849949512585219</v>
      </c>
      <c r="G132" s="1">
        <f>F132^2</f>
        <v>522.12019272769351</v>
      </c>
      <c r="H132" s="4">
        <f>ABS((B132-E132)/B132)</f>
        <v>0.63898069106781941</v>
      </c>
      <c r="I132" s="1">
        <f>ABS((E132-B132)/B131)^2</f>
        <v>0.62643630882594759</v>
      </c>
      <c r="J132" s="1">
        <f>ABS((B132-B131)/B131)^2</f>
        <v>5.695670749843211E-2</v>
      </c>
      <c r="K132" s="1">
        <f>E132-B132</f>
        <v>-22.849949512585219</v>
      </c>
      <c r="L132" s="1">
        <f>ABS(K132-K131)^2</f>
        <v>46.642040664199449</v>
      </c>
    </row>
    <row r="133" spans="1:12">
      <c r="A133" s="6">
        <v>38991</v>
      </c>
      <c r="B133" s="28">
        <v>44.6</v>
      </c>
      <c r="C133" s="51">
        <f>$C$2*B133+(1-$C$2)*(C132+D132)</f>
        <v>13.029982946338825</v>
      </c>
      <c r="D133" s="51">
        <f>$E$2*(C133-C132)+(1-$E$2)*D132</f>
        <v>9.7772264262358632E-2</v>
      </c>
      <c r="E133" s="34">
        <f>C132+D132</f>
        <v>12.999336188843452</v>
      </c>
      <c r="F133" s="1">
        <f>ABS(B133-E133)</f>
        <v>31.600663811156551</v>
      </c>
      <c r="G133" s="1">
        <f>F133^2</f>
        <v>998.60195330573924</v>
      </c>
      <c r="H133" s="4">
        <f>ABS((B133-E133)/B133)</f>
        <v>0.70853506303041591</v>
      </c>
      <c r="I133" s="1">
        <f>ABS((E133-B133)/B132)^2</f>
        <v>0.78090353889975817</v>
      </c>
      <c r="J133" s="1">
        <f>ABS((B133-B132)/B132)^2</f>
        <v>6.1109609677241813E-2</v>
      </c>
      <c r="K133" s="1">
        <f>E133-B133</f>
        <v>-31.600663811156551</v>
      </c>
      <c r="L133" s="1">
        <f>ABS(K133-K132)^2</f>
        <v>76.575000735220755</v>
      </c>
    </row>
    <row r="134" spans="1:12">
      <c r="A134" s="6">
        <v>39022</v>
      </c>
      <c r="B134" s="28">
        <v>26.58</v>
      </c>
      <c r="C134" s="51">
        <f>$C$2*B134+(1-$C$2)*(C133+D133)</f>
        <v>13.140801382235196</v>
      </c>
      <c r="D134" s="51">
        <f>$E$2*(C134-C133)+(1-$E$2)*D133</f>
        <v>0.11081843589637153</v>
      </c>
      <c r="E134" s="34">
        <f>C133+D133</f>
        <v>13.127755210601183</v>
      </c>
      <c r="F134" s="1">
        <f>ABS(B134-E134)</f>
        <v>13.452244789398815</v>
      </c>
      <c r="G134" s="1">
        <f>F134^2</f>
        <v>180.96288987390756</v>
      </c>
      <c r="H134" s="4">
        <f>ABS((B134-E134)/B134)</f>
        <v>0.50610401765985014</v>
      </c>
      <c r="I134" s="1">
        <f>ABS((E134-B134)/B133)^2</f>
        <v>9.0974526872603295E-2</v>
      </c>
      <c r="J134" s="1">
        <f>ABS((B134-B133)/B133)^2</f>
        <v>0.16324498783406063</v>
      </c>
      <c r="K134" s="1">
        <f>E134-B134</f>
        <v>-13.452244789398815</v>
      </c>
      <c r="L134" s="1">
        <f>ABS(K134-K133)^2</f>
        <v>329.36511298929798</v>
      </c>
    </row>
    <row r="135" spans="1:12">
      <c r="A135" s="6">
        <v>39052</v>
      </c>
      <c r="B135" s="28">
        <v>5.78</v>
      </c>
      <c r="C135" s="51">
        <f>$C$2*B135+(1-$C$2)*(C134+D134)</f>
        <v>13.244373738681075</v>
      </c>
      <c r="D135" s="51">
        <f>$E$2*(C135-C134)+(1-$E$2)*D134</f>
        <v>0.10357235644587881</v>
      </c>
      <c r="E135" s="34">
        <f>C134+D134</f>
        <v>13.251619818131568</v>
      </c>
      <c r="F135" s="1">
        <f>ABS(B135-E135)</f>
        <v>7.4716198181315674</v>
      </c>
      <c r="G135" s="1">
        <f>F135^2</f>
        <v>55.825102706696399</v>
      </c>
      <c r="H135" s="4">
        <f>ABS((B135-E135)/B135)</f>
        <v>1.2926677886040774</v>
      </c>
      <c r="I135" s="1">
        <f>ABS((E135-B135)/B134)^2</f>
        <v>7.9016825431377155E-2</v>
      </c>
      <c r="J135" s="1">
        <f>ABS((B135-B134)/B134)^2</f>
        <v>0.61237396255663845</v>
      </c>
      <c r="K135" s="1">
        <f>E135-B135</f>
        <v>7.4716198181315674</v>
      </c>
      <c r="L135" s="1">
        <f>ABS(K135-K134)^2</f>
        <v>437.8081101142626</v>
      </c>
    </row>
    <row r="136" spans="1:12">
      <c r="A136" s="6">
        <v>39083</v>
      </c>
      <c r="B136" s="28">
        <v>2.92</v>
      </c>
      <c r="C136" s="51">
        <f>$C$2*B136+(1-$C$2)*(C135+D135)</f>
        <v>13.337832929876313</v>
      </c>
      <c r="D136" s="51">
        <f>$E$2*(C136-C135)+(1-$E$2)*D135</f>
        <v>9.3459191195238489E-2</v>
      </c>
      <c r="E136" s="34">
        <f>C135+D135</f>
        <v>13.347946095126954</v>
      </c>
      <c r="F136" s="1">
        <f>ABS(B136-E136)</f>
        <v>10.427946095126954</v>
      </c>
      <c r="G136" s="1">
        <f>F136^2</f>
        <v>108.74205976287348</v>
      </c>
      <c r="H136" s="4">
        <f>ABS((B136-E136)/B136)</f>
        <v>3.5712144161393677</v>
      </c>
      <c r="I136" s="1">
        <f>ABS((E136-B136)/B135)^2</f>
        <v>3.2549316867276938</v>
      </c>
      <c r="J136" s="1">
        <f>ABS((B136-B135)/B135)^2</f>
        <v>0.24483662791393784</v>
      </c>
      <c r="K136" s="1">
        <f>E136-B136</f>
        <v>10.427946095126954</v>
      </c>
      <c r="L136" s="1">
        <f>ABS(K136-K135)^2</f>
        <v>8.7398650560534019</v>
      </c>
    </row>
    <row r="137" spans="1:12">
      <c r="A137" s="6">
        <v>39114</v>
      </c>
      <c r="B137" s="28">
        <v>2.34</v>
      </c>
      <c r="C137" s="51">
        <f>$C$2*B137+(1-$C$2)*(C136+D136)</f>
        <v>13.420535633740268</v>
      </c>
      <c r="D137" s="51">
        <f>$E$2*(C137-C136)+(1-$E$2)*D136</f>
        <v>8.2702703863954952E-2</v>
      </c>
      <c r="E137" s="34">
        <f>C136+D136</f>
        <v>13.431292121071552</v>
      </c>
      <c r="F137" s="1">
        <f>ABS(B137-E137)</f>
        <v>11.091292121071552</v>
      </c>
      <c r="G137" s="1">
        <f>F137^2</f>
        <v>123.01676091494389</v>
      </c>
      <c r="H137" s="4">
        <f>ABS((B137-E137)/B137)</f>
        <v>4.7398684278083563</v>
      </c>
      <c r="I137" s="1">
        <f>ABS((E137-B137)/B136)^2</f>
        <v>14.427749215957952</v>
      </c>
      <c r="J137" s="1">
        <f>ABS((B137-B136)/B136)^2</f>
        <v>3.9453931319196854E-2</v>
      </c>
      <c r="K137" s="1">
        <f>E137-B137</f>
        <v>11.091292121071552</v>
      </c>
      <c r="L137" s="1">
        <f>ABS(K137-K136)^2</f>
        <v>0.4400279501364916</v>
      </c>
    </row>
    <row r="138" spans="1:12">
      <c r="A138" s="6">
        <v>39142</v>
      </c>
      <c r="B138" s="28">
        <v>3.87</v>
      </c>
      <c r="C138" s="51">
        <f>$C$2*B138+(1-$C$2)*(C137+D137)</f>
        <v>13.493895890844499</v>
      </c>
      <c r="D138" s="51">
        <f>$E$2*(C138-C137)+(1-$E$2)*D137</f>
        <v>7.3360257104230442E-2</v>
      </c>
      <c r="E138" s="34">
        <f>C137+D137</f>
        <v>13.503238337604223</v>
      </c>
      <c r="F138" s="1">
        <f>ABS(B138-E138)</f>
        <v>9.6332383376042223</v>
      </c>
      <c r="G138" s="1">
        <f>F138^2</f>
        <v>92.799280869087767</v>
      </c>
      <c r="H138" s="4">
        <f>ABS((B138-E138)/B138)</f>
        <v>2.4892088727659489</v>
      </c>
      <c r="I138" s="1">
        <f>ABS((E138-B138)/B137)^2</f>
        <v>16.947783050092735</v>
      </c>
      <c r="J138" s="1">
        <f>ABS((B138-B137)/B137)^2</f>
        <v>0.42751479289940841</v>
      </c>
      <c r="K138" s="1">
        <f>E138-B138</f>
        <v>9.6332383376042223</v>
      </c>
      <c r="L138" s="1">
        <f>ABS(K138-K137)^2</f>
        <v>2.1259208354833947</v>
      </c>
    </row>
    <row r="139" spans="1:12">
      <c r="A139" s="6">
        <v>39173</v>
      </c>
      <c r="B139" s="28">
        <v>10.7</v>
      </c>
      <c r="C139" s="51">
        <f>$C$2*B139+(1-$C$2)*(C138+D138)</f>
        <v>13.56447544358225</v>
      </c>
      <c r="D139" s="51">
        <f>$E$2*(C139-C138)+(1-$E$2)*D138</f>
        <v>7.0579552737751072E-2</v>
      </c>
      <c r="E139" s="34">
        <f>C138+D138</f>
        <v>13.567256147948729</v>
      </c>
      <c r="F139" s="1">
        <f>ABS(B139-E139)</f>
        <v>2.86725614794873</v>
      </c>
      <c r="G139" s="1">
        <f>F139^2</f>
        <v>8.2211578179497895</v>
      </c>
      <c r="H139" s="4">
        <f>ABS((B139-E139)/B139)</f>
        <v>0.26796786429427383</v>
      </c>
      <c r="I139" s="1">
        <f>ABS((E139-B139)/B138)^2</f>
        <v>0.54892252855729762</v>
      </c>
      <c r="J139" s="1">
        <f>ABS((B139-B138)/B138)^2</f>
        <v>3.1147233406112069</v>
      </c>
      <c r="K139" s="1">
        <f>E139-B139</f>
        <v>2.86725614794873</v>
      </c>
      <c r="L139" s="1">
        <f>ABS(K139-K138)^2</f>
        <v>45.778514990735331</v>
      </c>
    </row>
    <row r="140" spans="1:12">
      <c r="A140" s="6">
        <v>39203</v>
      </c>
      <c r="B140" s="28">
        <v>16.489999999999998</v>
      </c>
      <c r="C140" s="51">
        <f>$C$2*B140+(1-$C$2)*(C139+D139)</f>
        <v>13.637823761169791</v>
      </c>
      <c r="D140" s="51">
        <f>$E$2*(C140-C139)+(1-$E$2)*D139</f>
        <v>7.3348317587541345E-2</v>
      </c>
      <c r="E140" s="34">
        <f>C139+D139</f>
        <v>13.635054996320001</v>
      </c>
      <c r="F140" s="1">
        <f>ABS(B140-E140)</f>
        <v>2.8549450036799975</v>
      </c>
      <c r="G140" s="1">
        <f>F140^2</f>
        <v>8.1507109740373807</v>
      </c>
      <c r="H140" s="4">
        <f>ABS((B140-E140)/B140)</f>
        <v>0.17313189834323819</v>
      </c>
      <c r="I140" s="1">
        <f>ABS((E140-B140)/B139)^2</f>
        <v>7.1191466276857227E-2</v>
      </c>
      <c r="J140" s="1">
        <f>ABS((B140-B139)/B139)^2</f>
        <v>0.29281247270503968</v>
      </c>
      <c r="K140" s="1">
        <f>E140-B140</f>
        <v>-2.8549450036799975</v>
      </c>
      <c r="L140" s="1">
        <f>ABS(K140-K139)^2</f>
        <v>32.743586019701134</v>
      </c>
    </row>
    <row r="141" spans="1:12">
      <c r="A141" s="6">
        <v>39234</v>
      </c>
      <c r="B141" s="28">
        <v>18.850000000000001</v>
      </c>
      <c r="C141" s="51">
        <f>$C$2*B141+(1-$C$2)*(C140+D140)</f>
        <v>13.71615578460775</v>
      </c>
      <c r="D141" s="51">
        <f>$E$2*(C141-C140)+(1-$E$2)*D140</f>
        <v>7.8332023437958753E-2</v>
      </c>
      <c r="E141" s="34">
        <f>C140+D140</f>
        <v>13.711172078757333</v>
      </c>
      <c r="F141" s="1">
        <f>ABS(B141-E141)</f>
        <v>5.1388279212426689</v>
      </c>
      <c r="G141" s="1">
        <f>F141^2</f>
        <v>26.407552404143249</v>
      </c>
      <c r="H141" s="4">
        <f>ABS((B141-E141)/B141)</f>
        <v>0.27261686584841743</v>
      </c>
      <c r="I141" s="1">
        <f>ABS((E141-B141)/B140)^2</f>
        <v>9.7115117286817917E-2</v>
      </c>
      <c r="J141" s="1">
        <f>ABS((B141-B140)/B140)^2</f>
        <v>2.0482487318885269E-2</v>
      </c>
      <c r="K141" s="1">
        <f>E141-B141</f>
        <v>-5.1388279212426689</v>
      </c>
      <c r="L141" s="1">
        <f>ABS(K141-K140)^2</f>
        <v>5.2161211811345796</v>
      </c>
    </row>
    <row r="142" spans="1:12">
      <c r="A142" s="6">
        <v>39264</v>
      </c>
      <c r="B142" s="28">
        <v>17.97</v>
      </c>
      <c r="C142" s="51">
        <f>$C$2*B142+(1-$C$2)*(C141+D141)</f>
        <v>13.798537277079983</v>
      </c>
      <c r="D142" s="51">
        <f>$E$2*(C142-C141)+(1-$E$2)*D141</f>
        <v>8.2381492472233475E-2</v>
      </c>
      <c r="E142" s="34">
        <f>C141+D141</f>
        <v>13.794487808045709</v>
      </c>
      <c r="F142" s="1">
        <f>ABS(B142-E142)</f>
        <v>4.1755121919542901</v>
      </c>
      <c r="G142" s="1">
        <f>F142^2</f>
        <v>17.434902065158919</v>
      </c>
      <c r="H142" s="4">
        <f>ABS((B142-E142)/B142)</f>
        <v>0.23236016649717808</v>
      </c>
      <c r="I142" s="1">
        <f>ABS((E142-B142)/B141)^2</f>
        <v>4.9067824483839104E-2</v>
      </c>
      <c r="J142" s="1">
        <f>ABS((B142-B141)/B141)^2</f>
        <v>2.1794285473056289E-3</v>
      </c>
      <c r="K142" s="1">
        <f>E142-B142</f>
        <v>-4.1755121919542901</v>
      </c>
      <c r="L142" s="1">
        <f>ABS(K142-K141)^2</f>
        <v>0.92797719429440095</v>
      </c>
    </row>
    <row r="143" spans="1:12">
      <c r="A143" s="6">
        <v>39295</v>
      </c>
      <c r="B143" s="28">
        <v>14.82</v>
      </c>
      <c r="C143" s="51">
        <f>$C$2*B143+(1-$C$2)*(C142+D142)</f>
        <v>13.881829503418757</v>
      </c>
      <c r="D143" s="51">
        <f>$E$2*(C143-C142)+(1-$E$2)*D142</f>
        <v>8.3292226338773645E-2</v>
      </c>
      <c r="E143" s="34">
        <f>C142+D142</f>
        <v>13.880918769552217</v>
      </c>
      <c r="F143" s="1">
        <f>ABS(B143-E143)</f>
        <v>0.93908123044778335</v>
      </c>
      <c r="G143" s="1">
        <f>F143^2</f>
        <v>0.88187355737932283</v>
      </c>
      <c r="H143" s="4">
        <f>ABS((B143-E143)/B143)</f>
        <v>6.3365805023467156E-2</v>
      </c>
      <c r="I143" s="1">
        <f>ABS((E143-B143)/B142)^2</f>
        <v>2.7309274728867751E-3</v>
      </c>
      <c r="J143" s="1">
        <f>ABS((B143-B142)/B142)^2</f>
        <v>3.0727339109980163E-2</v>
      </c>
      <c r="K143" s="1">
        <f>E143-B143</f>
        <v>-0.93908123044778335</v>
      </c>
      <c r="L143" s="1">
        <f>ABS(K143-K142)^2</f>
        <v>10.474485368597932</v>
      </c>
    </row>
    <row r="144" spans="1:12">
      <c r="A144" s="6">
        <v>39326</v>
      </c>
      <c r="B144" s="28">
        <v>19.03</v>
      </c>
      <c r="C144" s="51">
        <f>$C$2*B144+(1-$C$2)*(C143+D143)</f>
        <v>13.970033718221421</v>
      </c>
      <c r="D144" s="51">
        <f>$E$2*(C144-C143)+(1-$E$2)*D143</f>
        <v>8.8204214802663827E-2</v>
      </c>
      <c r="E144" s="34">
        <f>C143+D143</f>
        <v>13.965121729757531</v>
      </c>
      <c r="F144" s="1">
        <f>ABS(B144-E144)</f>
        <v>5.0648782702424704</v>
      </c>
      <c r="G144" s="1">
        <f>F144^2</f>
        <v>25.652991892374359</v>
      </c>
      <c r="H144" s="4">
        <f>ABS((B144-E144)/B144)</f>
        <v>0.26615230006529006</v>
      </c>
      <c r="I144" s="1">
        <f>ABS((E144-B144)/B143)^2</f>
        <v>0.1167996702325083</v>
      </c>
      <c r="J144" s="1">
        <f>ABS((B144-B143)/B143)^2</f>
        <v>8.0698931487339795E-2</v>
      </c>
      <c r="K144" s="1">
        <f>E144-B144</f>
        <v>-5.0648782702424704</v>
      </c>
      <c r="L144" s="1">
        <f>ABS(K144-K143)^2</f>
        <v>17.022201213578601</v>
      </c>
    </row>
    <row r="145" spans="1:12">
      <c r="A145" s="6">
        <v>39356</v>
      </c>
      <c r="B145" s="28">
        <v>20.99</v>
      </c>
      <c r="C145" s="51">
        <f>$C$2*B145+(1-$C$2)*(C144+D144)</f>
        <v>14.064960451017749</v>
      </c>
      <c r="D145" s="51">
        <f>$E$2*(C145-C144)+(1-$E$2)*D144</f>
        <v>9.4926732796327684E-2</v>
      </c>
      <c r="E145" s="34">
        <f>C144+D144</f>
        <v>14.058237933024085</v>
      </c>
      <c r="F145" s="1">
        <f>ABS(B145-E145)</f>
        <v>6.9317620669759137</v>
      </c>
      <c r="G145" s="1">
        <f>F145^2</f>
        <v>48.049325353166189</v>
      </c>
      <c r="H145" s="4">
        <f>ABS((B145-E145)/B145)</f>
        <v>0.33024116564916217</v>
      </c>
      <c r="I145" s="1">
        <f>ABS((E145-B145)/B144)^2</f>
        <v>0.1326812998840125</v>
      </c>
      <c r="J145" s="1">
        <f>ABS((B145-B144)/B144)^2</f>
        <v>1.0608025771184609E-2</v>
      </c>
      <c r="K145" s="1">
        <f>E145-B145</f>
        <v>-6.9317620669759137</v>
      </c>
      <c r="L145" s="1">
        <f>ABS(K145-K144)^2</f>
        <v>3.4852551105058764</v>
      </c>
    </row>
    <row r="146" spans="1:12">
      <c r="A146" s="6">
        <v>39387</v>
      </c>
      <c r="B146" s="28">
        <v>14.92</v>
      </c>
      <c r="C146" s="51">
        <f>$C$2*B146+(1-$C$2)*(C145+D145)</f>
        <v>14.160624351656054</v>
      </c>
      <c r="D146" s="51">
        <f>$E$2*(C146-C145)+(1-$E$2)*D145</f>
        <v>9.5663900638305321E-2</v>
      </c>
      <c r="E146" s="34">
        <f>C145+D145</f>
        <v>14.159887183814076</v>
      </c>
      <c r="F146" s="1">
        <f>ABS(B146-E146)</f>
        <v>0.76011281618592363</v>
      </c>
      <c r="G146" s="1">
        <f>F146^2</f>
        <v>0.5777714933300957</v>
      </c>
      <c r="H146" s="4">
        <f>ABS((B146-E146)/B146)</f>
        <v>5.0945899208171823E-2</v>
      </c>
      <c r="I146" s="1">
        <f>ABS((E146-B146)/B145)^2</f>
        <v>1.3113880843235901E-3</v>
      </c>
      <c r="J146" s="1">
        <f>ABS((B146-B145)/B145)^2</f>
        <v>8.3628152973772518E-2</v>
      </c>
      <c r="K146" s="1">
        <f>E146-B146</f>
        <v>-0.76011281618592363</v>
      </c>
      <c r="L146" s="1">
        <f>ABS(K146-K145)^2</f>
        <v>38.089254474776645</v>
      </c>
    </row>
    <row r="147" spans="1:12">
      <c r="A147" s="6">
        <v>39417</v>
      </c>
      <c r="B147" s="28">
        <v>10.16</v>
      </c>
      <c r="C147" s="51">
        <f>$C$2*B147+(1-$C$2)*(C146+D146)</f>
        <v>14.252315615724145</v>
      </c>
      <c r="D147" s="51">
        <f>$E$2*(C147-C146)+(1-$E$2)*D146</f>
        <v>9.1691264068090916E-2</v>
      </c>
      <c r="E147" s="34">
        <f>C146+D146</f>
        <v>14.256288252294359</v>
      </c>
      <c r="F147" s="1">
        <f>ABS(B147-E147)</f>
        <v>4.0962882522943591</v>
      </c>
      <c r="G147" s="1">
        <f>F147^2</f>
        <v>16.779577445884776</v>
      </c>
      <c r="H147" s="4">
        <f>ABS((B147-E147)/B147)</f>
        <v>0.40317797758802748</v>
      </c>
      <c r="I147" s="1">
        <f>ABS((E147-B147)/B146)^2</f>
        <v>7.5377785391097352E-2</v>
      </c>
      <c r="J147" s="1">
        <f>ABS((B147-B146)/B146)^2</f>
        <v>0.101783237139633</v>
      </c>
      <c r="K147" s="1">
        <f>E147-B147</f>
        <v>4.0962882522943591</v>
      </c>
      <c r="L147" s="1">
        <f>ABS(K147-K146)^2</f>
        <v>23.584631337936433</v>
      </c>
    </row>
    <row r="148" spans="1:12">
      <c r="A148" s="6">
        <v>39448</v>
      </c>
      <c r="B148" s="28">
        <v>4.74</v>
      </c>
      <c r="C148" s="51">
        <f>$C$2*B148+(1-$C$2)*(C147+D147)</f>
        <v>14.334692782101511</v>
      </c>
      <c r="D148" s="51">
        <f>$E$2*(C148-C147)+(1-$E$2)*D147</f>
        <v>8.2377166377366251E-2</v>
      </c>
      <c r="E148" s="34">
        <f>C147+D147</f>
        <v>14.344006879792236</v>
      </c>
      <c r="F148" s="1">
        <f>ABS(B148-E148)</f>
        <v>9.6040068797922356</v>
      </c>
      <c r="G148" s="1">
        <f>F148^2</f>
        <v>92.236948147096598</v>
      </c>
      <c r="H148" s="4">
        <f>ABS((B148-E148)/B148)</f>
        <v>2.0261617889857035</v>
      </c>
      <c r="I148" s="1">
        <f>ABS((E148-B148)/B147)^2</f>
        <v>0.89354722226944283</v>
      </c>
      <c r="J148" s="1">
        <f>ABS((B148-B147)/B147)^2</f>
        <v>0.28458444416888828</v>
      </c>
      <c r="K148" s="1">
        <f>E148-B148</f>
        <v>9.6040068797922356</v>
      </c>
      <c r="L148" s="1">
        <f>ABS(K148-K147)^2</f>
        <v>30.334964479687091</v>
      </c>
    </row>
    <row r="149" spans="1:12">
      <c r="A149" s="6">
        <v>39479</v>
      </c>
      <c r="B149" s="28">
        <v>5.15</v>
      </c>
      <c r="C149" s="51">
        <f>$C$2*B149+(1-$C$2)*(C148+D148)</f>
        <v>14.408082616848727</v>
      </c>
      <c r="D149" s="51">
        <f>$E$2*(C149-C148)+(1-$E$2)*D148</f>
        <v>7.3389834747215943E-2</v>
      </c>
      <c r="E149" s="34">
        <f>C148+D148</f>
        <v>14.417069948478877</v>
      </c>
      <c r="F149" s="1">
        <f>ABS(B149-E149)</f>
        <v>9.267069948478877</v>
      </c>
      <c r="G149" s="1">
        <f>F149^2</f>
        <v>85.8785854300003</v>
      </c>
      <c r="H149" s="4">
        <f>ABS((B149-E149)/B149)</f>
        <v>1.7994310579570634</v>
      </c>
      <c r="I149" s="1">
        <f>ABS((E149-B149)/B148)^2</f>
        <v>3.8223301745624942</v>
      </c>
      <c r="J149" s="1">
        <f>ABS((B149-B148)/B148)^2</f>
        <v>7.4818850255479047E-3</v>
      </c>
      <c r="K149" s="1">
        <f>E149-B149</f>
        <v>9.267069948478877</v>
      </c>
      <c r="L149" s="1">
        <f>ABS(K149-K148)^2</f>
        <v>0.1135264956828629</v>
      </c>
    </row>
    <row r="150" spans="1:12">
      <c r="A150" s="6">
        <v>39508</v>
      </c>
      <c r="B150" s="28">
        <v>7.84</v>
      </c>
      <c r="C150" s="51">
        <f>$C$2*B150+(1-$C$2)*(C149+D149)</f>
        <v>14.475031460455609</v>
      </c>
      <c r="D150" s="51">
        <f>$E$2*(C150-C149)+(1-$E$2)*D149</f>
        <v>6.6948843606882136E-2</v>
      </c>
      <c r="E150" s="34">
        <f>C149+D149</f>
        <v>14.481472451595943</v>
      </c>
      <c r="F150" s="1">
        <f>ABS(B150-E150)</f>
        <v>6.6414724515959431</v>
      </c>
      <c r="G150" s="1">
        <f>F150^2</f>
        <v>44.109156325307829</v>
      </c>
      <c r="H150" s="4">
        <f>ABS((B150-E150)/B150)</f>
        <v>0.84712658821376829</v>
      </c>
      <c r="I150" s="1">
        <f>ABS((E150-B150)/B149)^2</f>
        <v>1.6630844123030564</v>
      </c>
      <c r="J150" s="1">
        <f>ABS((B150-B149)/B149)^2</f>
        <v>0.27282873032331029</v>
      </c>
      <c r="K150" s="1">
        <f>E150-B150</f>
        <v>6.6414724515959431</v>
      </c>
      <c r="L150" s="1">
        <f>ABS(K150-K149)^2</f>
        <v>6.8937622156379277</v>
      </c>
    </row>
    <row r="151" spans="1:12">
      <c r="A151" s="6">
        <v>39539</v>
      </c>
      <c r="B151" s="28">
        <v>5.24</v>
      </c>
      <c r="C151" s="51">
        <f>$C$2*B151+(1-$C$2)*(C150+D150)</f>
        <v>14.532959115890339</v>
      </c>
      <c r="D151" s="51">
        <f>$E$2*(C151-C150)+(1-$E$2)*D150</f>
        <v>5.7927655434729886E-2</v>
      </c>
      <c r="E151" s="34">
        <f>C150+D150</f>
        <v>14.541980304062491</v>
      </c>
      <c r="F151" s="1">
        <f>ABS(B151-E151)</f>
        <v>9.3019803040624911</v>
      </c>
      <c r="G151" s="1">
        <f>F151^2</f>
        <v>86.526837577166518</v>
      </c>
      <c r="H151" s="4">
        <f>ABS((B151-E151)/B151)</f>
        <v>1.7751870809279562</v>
      </c>
      <c r="I151" s="1">
        <f>ABS((E151-B151)/B150)^2</f>
        <v>1.4077278604156882</v>
      </c>
      <c r="J151" s="1">
        <f>ABS((B151-B150)/B150)^2</f>
        <v>0.10998021657642648</v>
      </c>
      <c r="K151" s="1">
        <f>E151-B151</f>
        <v>9.3019803040624911</v>
      </c>
      <c r="L151" s="1">
        <f>ABS(K151-K150)^2</f>
        <v>7.078302033036163</v>
      </c>
    </row>
    <row r="152" spans="1:12">
      <c r="A152" s="6">
        <v>39569</v>
      </c>
      <c r="B152" s="28">
        <v>4.7699999999999996</v>
      </c>
      <c r="C152" s="51">
        <f>$C$2*B152+(1-$C$2)*(C151+D151)</f>
        <v>14.581362340538774</v>
      </c>
      <c r="D152" s="51">
        <f>$E$2*(C152-C151)+(1-$E$2)*D151</f>
        <v>4.8403224648435383E-2</v>
      </c>
      <c r="E152" s="34">
        <f>C151+D151</f>
        <v>14.590886771325069</v>
      </c>
      <c r="F152" s="1">
        <f>ABS(B152-E152)</f>
        <v>9.8208867713250694</v>
      </c>
      <c r="G152" s="1">
        <f>F152^2</f>
        <v>96.449816975187744</v>
      </c>
      <c r="H152" s="4">
        <f>ABS((B152-E152)/B152)</f>
        <v>2.0588861155817759</v>
      </c>
      <c r="I152" s="1">
        <f>ABS((E152-B152)/B151)^2</f>
        <v>3.5126819887822589</v>
      </c>
      <c r="J152" s="1">
        <f>ABS((B152-B151)/B151)^2</f>
        <v>8.0451314025989373E-3</v>
      </c>
      <c r="K152" s="1">
        <f>E152-B152</f>
        <v>9.8208867713250694</v>
      </c>
      <c r="L152" s="1">
        <f>ABS(K152-K151)^2</f>
        <v>0.2692639217669292</v>
      </c>
    </row>
    <row r="153" spans="1:12">
      <c r="A153" s="6">
        <v>39600</v>
      </c>
      <c r="B153" s="28">
        <v>5.97</v>
      </c>
      <c r="C153" s="51">
        <f>$C$2*B153+(1-$C$2)*(C152+D152)</f>
        <v>14.621367205683464</v>
      </c>
      <c r="D153" s="51">
        <f>$E$2*(C153-C152)+(1-$E$2)*D152</f>
        <v>4.0004865144689816E-2</v>
      </c>
      <c r="E153" s="34">
        <f>C152+D152</f>
        <v>14.62976556518721</v>
      </c>
      <c r="F153" s="1">
        <f>ABS(B153-E153)</f>
        <v>8.659765565187211</v>
      </c>
      <c r="G153" s="1">
        <f>F153^2</f>
        <v>74.991539644002174</v>
      </c>
      <c r="H153" s="4">
        <f>ABS((B153-E153)/B153)</f>
        <v>1.450546995843754</v>
      </c>
      <c r="I153" s="1">
        <f>ABS((E153-B153)/B152)^2</f>
        <v>3.2959112747826511</v>
      </c>
      <c r="J153" s="1">
        <f>ABS((B153-B152)/B152)^2</f>
        <v>6.3288635734345983E-2</v>
      </c>
      <c r="K153" s="1">
        <f>E153-B153</f>
        <v>8.659765565187211</v>
      </c>
      <c r="L153" s="1">
        <f>ABS(K153-K152)^2</f>
        <v>1.3482024553430352</v>
      </c>
    </row>
    <row r="154" spans="1:12">
      <c r="A154" s="6">
        <v>39630</v>
      </c>
      <c r="B154" s="28">
        <v>9.61</v>
      </c>
      <c r="C154" s="51">
        <f>$C$2*B154+(1-$C$2)*(C153+D153)</f>
        <v>14.656473180861832</v>
      </c>
      <c r="D154" s="51">
        <f>$E$2*(C154-C153)+(1-$E$2)*D153</f>
        <v>3.5105975178367999E-2</v>
      </c>
      <c r="E154" s="34">
        <f>C153+D153</f>
        <v>14.661372070828154</v>
      </c>
      <c r="F154" s="1">
        <f>ABS(B154-E154)</f>
        <v>5.0513720708281546</v>
      </c>
      <c r="G154" s="1">
        <f>F154^2</f>
        <v>25.516359797942719</v>
      </c>
      <c r="H154" s="4">
        <f>ABS((B154-E154)/B154)</f>
        <v>0.52563705211531264</v>
      </c>
      <c r="I154" s="1">
        <f>ABS((E154-B154)/B153)^2</f>
        <v>0.71592916559185438</v>
      </c>
      <c r="J154" s="1">
        <f>ABS((B154-B153)/B153)^2</f>
        <v>0.37175267740152468</v>
      </c>
      <c r="K154" s="1">
        <f>E154-B154</f>
        <v>5.0513720708281546</v>
      </c>
      <c r="L154" s="1">
        <f>ABS(K154-K153)^2</f>
        <v>13.020503610132762</v>
      </c>
    </row>
    <row r="155" spans="1:12">
      <c r="A155" s="6">
        <v>39661</v>
      </c>
      <c r="B155" s="28">
        <v>20.100000000000001</v>
      </c>
      <c r="C155" s="51">
        <f>$C$2*B155+(1-$C$2)*(C154+D154)</f>
        <v>14.696824316807337</v>
      </c>
      <c r="D155" s="51">
        <f>$E$2*(C155-C154)+(1-$E$2)*D154</f>
        <v>4.0351135945504879E-2</v>
      </c>
      <c r="E155" s="34">
        <f>C154+D154</f>
        <v>14.6915791560402</v>
      </c>
      <c r="F155" s="1">
        <f>ABS(B155-E155)</f>
        <v>5.4084208439598012</v>
      </c>
      <c r="G155" s="1">
        <f>F155^2</f>
        <v>29.251016025378849</v>
      </c>
      <c r="H155" s="4">
        <f>ABS((B155-E155)/B155)</f>
        <v>0.26907566387859705</v>
      </c>
      <c r="I155" s="1">
        <f>ABS((E155-B155)/B154)^2</f>
        <v>0.3167336316703015</v>
      </c>
      <c r="J155" s="1">
        <f>ABS((B155-B154)/B154)^2</f>
        <v>1.1915278591390996</v>
      </c>
      <c r="K155" s="1">
        <f>E155-B155</f>
        <v>-5.4084208439598012</v>
      </c>
      <c r="L155" s="1">
        <f>ABS(K155-K154)^2</f>
        <v>109.40726782024832</v>
      </c>
    </row>
    <row r="156" spans="1:12">
      <c r="A156" s="6">
        <v>39692</v>
      </c>
      <c r="B156" s="28">
        <v>38.950000000000003</v>
      </c>
      <c r="C156" s="51">
        <f>$C$2*B156+(1-$C$2)*(C155+D155)</f>
        <v>14.760657382329128</v>
      </c>
      <c r="D156" s="51">
        <f>$E$2*(C156-C155)+(1-$E$2)*D155</f>
        <v>6.3833065521791355E-2</v>
      </c>
      <c r="E156" s="34">
        <f>C155+D155</f>
        <v>14.737175452752842</v>
      </c>
      <c r="F156" s="1">
        <f>ABS(B156-E156)</f>
        <v>24.212824547247159</v>
      </c>
      <c r="G156" s="1">
        <f>F156^2</f>
        <v>586.26087255577454</v>
      </c>
      <c r="H156" s="4">
        <f>ABS((B156-E156)/B156)</f>
        <v>0.62163862765717992</v>
      </c>
      <c r="I156" s="1">
        <f>ABS((E156-B156)/B155)^2</f>
        <v>1.4511048552158967</v>
      </c>
      <c r="J156" s="1">
        <f>ABS((B156-B155)/B155)^2</f>
        <v>0.87948936907502295</v>
      </c>
      <c r="K156" s="1">
        <f>E156-B156</f>
        <v>-24.212824547247159</v>
      </c>
      <c r="L156" s="1">
        <f>ABS(K156-K155)^2</f>
        <v>353.60559863620722</v>
      </c>
    </row>
    <row r="157" spans="1:12">
      <c r="A157" s="6">
        <v>39722</v>
      </c>
      <c r="B157" s="28">
        <v>51.78</v>
      </c>
      <c r="C157" s="51">
        <f>$C$2*B157+(1-$C$2)*(C156+D156)</f>
        <v>14.860330408243231</v>
      </c>
      <c r="D157" s="51">
        <f>$E$2*(C157-C156)+(1-$E$2)*D156</f>
        <v>9.9673025914102098E-2</v>
      </c>
      <c r="E157" s="34">
        <f>C156+D156</f>
        <v>14.82449044785092</v>
      </c>
      <c r="F157" s="1">
        <f>ABS(B157-E157)</f>
        <v>36.955509552149081</v>
      </c>
      <c r="G157" s="1">
        <f>F157^2</f>
        <v>1365.7096862589819</v>
      </c>
      <c r="H157" s="4">
        <f>ABS((B157-E157)/B157)</f>
        <v>0.71370238609789649</v>
      </c>
      <c r="I157" s="1">
        <f>ABS((E157-B157)/B156)^2</f>
        <v>0.90020923850496715</v>
      </c>
      <c r="J157" s="1">
        <f>ABS((B157-B156)/B156)^2</f>
        <v>0.1085021611921409</v>
      </c>
      <c r="K157" s="1">
        <f>E157-B157</f>
        <v>-36.955509552149081</v>
      </c>
      <c r="L157" s="1">
        <f>ABS(K157-K156)^2</f>
        <v>162.3760211341523</v>
      </c>
    </row>
    <row r="158" spans="1:12">
      <c r="A158" s="6">
        <v>39753</v>
      </c>
      <c r="B158" s="28">
        <v>46.64</v>
      </c>
      <c r="C158" s="51">
        <f>$C$2*B158+(1-$C$2)*(C157+D157)</f>
        <v>14.990727129647071</v>
      </c>
      <c r="D158" s="51">
        <f>$E$2*(C158-C157)+(1-$E$2)*D157</f>
        <v>0.13039672140384084</v>
      </c>
      <c r="E158" s="34">
        <f>C157+D157</f>
        <v>14.960003434157333</v>
      </c>
      <c r="F158" s="1">
        <f>ABS(B158-E158)</f>
        <v>31.679996565842668</v>
      </c>
      <c r="G158" s="1">
        <f>F158^2</f>
        <v>1003.6221824118032</v>
      </c>
      <c r="H158" s="4">
        <f>ABS((B158-E158)/B158)</f>
        <v>0.67924520938770727</v>
      </c>
      <c r="I158" s="1">
        <f>ABS((E158-B158)/B157)^2</f>
        <v>0.37432269543822871</v>
      </c>
      <c r="J158" s="1">
        <f>ABS((B158-B157)/B157)^2</f>
        <v>9.8537637546377201E-3</v>
      </c>
      <c r="K158" s="1">
        <f>E158-B158</f>
        <v>-31.679996565842668</v>
      </c>
      <c r="L158" s="1">
        <f>ABS(K158-K157)^2</f>
        <v>27.831037268687613</v>
      </c>
    </row>
    <row r="159" spans="1:12">
      <c r="A159" s="6">
        <v>39783</v>
      </c>
      <c r="B159" s="28">
        <v>16.260000000000002</v>
      </c>
      <c r="C159" s="51">
        <f>$C$2*B159+(1-$C$2)*(C158+D158)</f>
        <v>15.122228348771676</v>
      </c>
      <c r="D159" s="51">
        <f>$E$2*(C159-C158)+(1-$E$2)*D158</f>
        <v>0.13150121912460477</v>
      </c>
      <c r="E159" s="34">
        <f>C158+D158</f>
        <v>15.121123851050912</v>
      </c>
      <c r="F159" s="1">
        <f>ABS(B159-E159)</f>
        <v>1.1388761489490893</v>
      </c>
      <c r="G159" s="1">
        <f>F159^2</f>
        <v>1.2970388826451082</v>
      </c>
      <c r="H159" s="4">
        <f>ABS((B159-E159)/B159)</f>
        <v>7.0041583576204741E-2</v>
      </c>
      <c r="I159" s="1">
        <f>ABS((E159-B159)/B158)^2</f>
        <v>5.9626032443914974E-4</v>
      </c>
      <c r="J159" s="1">
        <f>ABS((B159-B158)/B158)^2</f>
        <v>0.42428575946853236</v>
      </c>
      <c r="K159" s="1">
        <f>E159-B159</f>
        <v>-1.1388761489490893</v>
      </c>
      <c r="L159" s="1">
        <f>ABS(K159-K158)^2</f>
        <v>932.76003631919366</v>
      </c>
    </row>
    <row r="160" spans="1:12">
      <c r="A160" s="6">
        <v>39814</v>
      </c>
      <c r="B160" s="28">
        <v>6.19</v>
      </c>
      <c r="C160" s="51">
        <f>$C$2*B160+(1-$C$2)*(C159+D159)</f>
        <v>15.244939438558147</v>
      </c>
      <c r="D160" s="51">
        <f>$E$2*(C160-C159)+(1-$E$2)*D159</f>
        <v>0.1227110897864705</v>
      </c>
      <c r="E160" s="34">
        <f>C159+D159</f>
        <v>15.253729567896281</v>
      </c>
      <c r="F160" s="1">
        <f>ABS(B160-E160)</f>
        <v>9.0637295678962815</v>
      </c>
      <c r="G160" s="1">
        <f>F160^2</f>
        <v>82.151193679957316</v>
      </c>
      <c r="H160" s="4">
        <f>ABS((B160-E160)/B160)</f>
        <v>1.4642535650882522</v>
      </c>
      <c r="I160" s="1">
        <f>ABS((E160-B160)/B159)^2</f>
        <v>0.31072256671628062</v>
      </c>
      <c r="J160" s="1">
        <f>ABS((B160-B159)/B159)^2</f>
        <v>0.38354635391372355</v>
      </c>
      <c r="K160" s="1">
        <f>E160-B160</f>
        <v>9.0637295678962815</v>
      </c>
      <c r="L160" s="1">
        <f>ABS(K160-K159)^2</f>
        <v>104.09316341340585</v>
      </c>
    </row>
    <row r="161" spans="1:12">
      <c r="A161" s="6">
        <v>39845</v>
      </c>
      <c r="B161" s="28">
        <v>5.03</v>
      </c>
      <c r="C161" s="51">
        <f>$C$2*B161+(1-$C$2)*(C160+D160)</f>
        <v>15.357624932973982</v>
      </c>
      <c r="D161" s="51">
        <f>$E$2*(C161-C160)+(1-$E$2)*D160</f>
        <v>0.11268549441583531</v>
      </c>
      <c r="E161" s="34">
        <f>C160+D160</f>
        <v>15.367650528344617</v>
      </c>
      <c r="F161" s="1">
        <f>ABS(B161-E161)</f>
        <v>10.337650528344618</v>
      </c>
      <c r="G161" s="1">
        <f>F161^2</f>
        <v>106.86701844618375</v>
      </c>
      <c r="H161" s="4">
        <f>ABS((B161-E161)/B161)</f>
        <v>2.055198912195749</v>
      </c>
      <c r="I161" s="1">
        <f>ABS((E161-B161)/B160)^2</f>
        <v>2.7890891412796122</v>
      </c>
      <c r="J161" s="1">
        <f>ABS((B161-B160)/B160)^2</f>
        <v>3.5118396705301438E-2</v>
      </c>
      <c r="K161" s="1">
        <f>E161-B161</f>
        <v>10.337650528344618</v>
      </c>
      <c r="L161" s="1">
        <f>ABS(K161-K160)^2</f>
        <v>1.6228746134696117</v>
      </c>
    </row>
    <row r="162" spans="1:12">
      <c r="A162" s="6">
        <v>39873</v>
      </c>
      <c r="B162" s="28">
        <v>4.9400000000000004</v>
      </c>
      <c r="C162" s="51">
        <f>$C$2*B162+(1-$C$2)*(C161+D161)</f>
        <v>15.460097987804756</v>
      </c>
      <c r="D162" s="51">
        <f>$E$2*(C162-C161)+(1-$E$2)*D161</f>
        <v>0.1024730548307744</v>
      </c>
      <c r="E162" s="34">
        <f>C161+D161</f>
        <v>15.470310427389817</v>
      </c>
      <c r="F162" s="1">
        <f>ABS(B162-E162)</f>
        <v>10.530310427389818</v>
      </c>
      <c r="G162" s="1">
        <f>F162^2</f>
        <v>110.88743769719473</v>
      </c>
      <c r="H162" s="4">
        <f>ABS((B162-E162)/B162)</f>
        <v>2.1316417869210156</v>
      </c>
      <c r="I162" s="1">
        <f>ABS((E162-B162)/B161)^2</f>
        <v>4.3827467677906595</v>
      </c>
      <c r="J162" s="1">
        <f>ABS((B162-B161)/B161)^2</f>
        <v>3.2014671414850752E-4</v>
      </c>
      <c r="K162" s="1">
        <f>E162-B162</f>
        <v>10.530310427389818</v>
      </c>
      <c r="L162" s="1">
        <f>ABS(K162-K161)^2</f>
        <v>3.7117836700106648E-2</v>
      </c>
    </row>
    <row r="163" spans="1:12">
      <c r="A163" s="6">
        <v>39904</v>
      </c>
      <c r="B163" s="28">
        <v>4.22</v>
      </c>
      <c r="C163" s="51">
        <f>$C$2*B163+(1-$C$2)*(C162+D162)</f>
        <v>15.551570861557215</v>
      </c>
      <c r="D163" s="51">
        <f>$E$2*(C163-C162)+(1-$E$2)*D162</f>
        <v>9.1472873752458383E-2</v>
      </c>
      <c r="E163" s="34">
        <f>C162+D162</f>
        <v>15.562571042635531</v>
      </c>
      <c r="F163" s="1">
        <f>ABS(B163-E163)</f>
        <v>11.34257104263553</v>
      </c>
      <c r="G163" s="1">
        <f>F163^2</f>
        <v>128.65391785723406</v>
      </c>
      <c r="H163" s="4">
        <f>ABS((B163-E163)/B163)</f>
        <v>2.6878130432785619</v>
      </c>
      <c r="I163" s="1">
        <f>ABS((E163-B163)/B162)^2</f>
        <v>5.2719237267138475</v>
      </c>
      <c r="J163" s="1">
        <f>ABS((B163-B162)/B162)^2</f>
        <v>2.1242767460538645E-2</v>
      </c>
      <c r="K163" s="1">
        <f>E163-B163</f>
        <v>11.34257104263553</v>
      </c>
      <c r="L163" s="1">
        <f>ABS(K163-K162)^2</f>
        <v>0.65976730707934317</v>
      </c>
    </row>
    <row r="164" spans="1:12">
      <c r="A164" s="6">
        <v>39934</v>
      </c>
      <c r="B164" s="28">
        <v>4.79</v>
      </c>
      <c r="C164" s="51">
        <f>$C$2*B164+(1-$C$2)*(C163+D163)</f>
        <v>15.632518304532953</v>
      </c>
      <c r="D164" s="51">
        <f>$E$2*(C164-C163)+(1-$E$2)*D163</f>
        <v>8.0947442975737971E-2</v>
      </c>
      <c r="E164" s="34">
        <f>C163+D163</f>
        <v>15.643043735309673</v>
      </c>
      <c r="F164" s="1">
        <f>ABS(B164-E164)</f>
        <v>10.853043735309672</v>
      </c>
      <c r="G164" s="1">
        <f>F164^2</f>
        <v>117.78855832054452</v>
      </c>
      <c r="H164" s="4">
        <f>ABS((B164-E164)/B164)</f>
        <v>2.2657711347201821</v>
      </c>
      <c r="I164" s="1">
        <f>ABS((E164-B164)/B163)^2</f>
        <v>6.6142134229096676</v>
      </c>
      <c r="J164" s="1">
        <f>ABS((B164-B163)/B163)^2</f>
        <v>1.8244199366591062E-2</v>
      </c>
      <c r="K164" s="1">
        <f>E164-B164</f>
        <v>10.853043735309672</v>
      </c>
      <c r="L164" s="1">
        <f>ABS(K164-K163)^2</f>
        <v>0.23963698461770494</v>
      </c>
    </row>
    <row r="165" spans="1:12">
      <c r="A165" s="6">
        <v>39965</v>
      </c>
      <c r="B165" s="28">
        <v>4.8899999999999997</v>
      </c>
      <c r="C165" s="51">
        <f>$C$2*B165+(1-$C$2)*(C164+D164)</f>
        <v>15.70296900187051</v>
      </c>
      <c r="D165" s="51">
        <f>$E$2*(C165-C164)+(1-$E$2)*D164</f>
        <v>7.04506973375576E-2</v>
      </c>
      <c r="E165" s="34">
        <f>C164+D164</f>
        <v>15.713465747508691</v>
      </c>
      <c r="F165" s="1">
        <f>ABS(B165-E165)</f>
        <v>10.823465747508692</v>
      </c>
      <c r="G165" s="1">
        <f>F165^2</f>
        <v>117.14741078749388</v>
      </c>
      <c r="H165" s="4">
        <f>ABS((B165-E165)/B165)</f>
        <v>2.2133876784271354</v>
      </c>
      <c r="I165" s="1">
        <f>ABS((E165-B165)/B164)^2</f>
        <v>5.1057749394177101</v>
      </c>
      <c r="J165" s="1">
        <f>ABS((B165-B164)/B164)^2</f>
        <v>4.3584189399453147E-4</v>
      </c>
      <c r="K165" s="1">
        <f>E165-B165</f>
        <v>10.823465747508692</v>
      </c>
      <c r="L165" s="1">
        <f>ABS(K165-K164)^2</f>
        <v>8.7485736235494004E-4</v>
      </c>
    </row>
    <row r="166" spans="1:12">
      <c r="A166" s="6">
        <v>39995</v>
      </c>
      <c r="B166" s="28">
        <v>6.62</v>
      </c>
      <c r="C166" s="51">
        <f>$C$2*B166+(1-$C$2)*(C165+D165)</f>
        <v>15.764542587149556</v>
      </c>
      <c r="D166" s="51">
        <f>$E$2*(C166-C165)+(1-$E$2)*D165</f>
        <v>6.1573585279045773E-2</v>
      </c>
      <c r="E166" s="34">
        <f>C165+D165</f>
        <v>15.773419699208068</v>
      </c>
      <c r="F166" s="1">
        <f>ABS(B166-E166)</f>
        <v>9.1534196992080687</v>
      </c>
      <c r="G166" s="1">
        <f>F166^2</f>
        <v>83.785092189850332</v>
      </c>
      <c r="H166" s="4">
        <f>ABS((B166-E166)/B166)</f>
        <v>1.3826917974634545</v>
      </c>
      <c r="I166" s="1">
        <f>ABS((E166-B166)/B165)^2</f>
        <v>3.5038784627803641</v>
      </c>
      <c r="J166" s="1">
        <f>ABS((B166-B165)/B165)^2</f>
        <v>0.12516257459612504</v>
      </c>
      <c r="K166" s="1">
        <f>E166-B166</f>
        <v>9.1534196992080687</v>
      </c>
      <c r="L166" s="1">
        <f>ABS(K166-K165)^2</f>
        <v>2.7890538034445274</v>
      </c>
    </row>
    <row r="167" spans="1:12">
      <c r="A167" s="6">
        <v>40026</v>
      </c>
      <c r="B167" s="28">
        <v>26.52</v>
      </c>
      <c r="C167" s="51">
        <f>$C$2*B167+(1-$C$2)*(C166+D166)</f>
        <v>15.836487247742266</v>
      </c>
      <c r="D167" s="51">
        <f>$E$2*(C167-C166)+(1-$E$2)*D166</f>
        <v>7.1944660592709653E-2</v>
      </c>
      <c r="E167" s="34">
        <f>C166+D166</f>
        <v>15.826116172428602</v>
      </c>
      <c r="F167" s="1">
        <f>ABS(B167-E167)</f>
        <v>10.693883827571398</v>
      </c>
      <c r="G167" s="1">
        <f>F167^2</f>
        <v>114.35915131759309</v>
      </c>
      <c r="H167" s="4">
        <f>ABS((B167-E167)/B167)</f>
        <v>0.40323845503662886</v>
      </c>
      <c r="I167" s="1">
        <f>ABS((E167-B167)/B166)^2</f>
        <v>2.6094858416223174</v>
      </c>
      <c r="J167" s="1">
        <f>ABS((B167-B166)/B166)^2</f>
        <v>9.0362902857768717</v>
      </c>
      <c r="K167" s="1">
        <f>E167-B167</f>
        <v>-10.693883827571398</v>
      </c>
      <c r="L167" s="1">
        <f>ABS(K167-K166)^2</f>
        <v>393.91545728411262</v>
      </c>
    </row>
    <row r="168" spans="1:12">
      <c r="A168" s="6">
        <v>40057</v>
      </c>
      <c r="B168" s="28">
        <v>31.47</v>
      </c>
      <c r="C168" s="51">
        <f>$C$2*B168+(1-$C$2)*(C167+D167)</f>
        <v>15.923523730658804</v>
      </c>
      <c r="D168" s="51">
        <f>$E$2*(C168-C167)+(1-$E$2)*D167</f>
        <v>8.7036482916538205E-2</v>
      </c>
      <c r="E168" s="34">
        <f>C167+D167</f>
        <v>15.908431908334975</v>
      </c>
      <c r="F168" s="1">
        <f>ABS(B168-E168)</f>
        <v>15.561568091665023</v>
      </c>
      <c r="G168" s="1">
        <f>F168^2</f>
        <v>242.16240147152701</v>
      </c>
      <c r="H168" s="4">
        <f>ABS((B168-E168)/B168)</f>
        <v>0.49448897653845009</v>
      </c>
      <c r="I168" s="1">
        <f>ABS((E168-B168)/B167)^2</f>
        <v>0.34431795900007595</v>
      </c>
      <c r="J168" s="1">
        <f>ABS((B168-B167)/B167)^2</f>
        <v>3.4838813701603154E-2</v>
      </c>
      <c r="K168" s="1">
        <f>E168-B168</f>
        <v>-15.561568091665023</v>
      </c>
      <c r="L168" s="1">
        <f>ABS(K168-K167)^2</f>
        <v>23.694350094904703</v>
      </c>
    </row>
    <row r="169" spans="1:12">
      <c r="A169" s="6">
        <v>40087</v>
      </c>
      <c r="B169" s="28">
        <v>22.28</v>
      </c>
      <c r="C169" s="51">
        <f>$C$2*B169+(1-$C$2)*(C168+D168)</f>
        <v>16.016640402330697</v>
      </c>
      <c r="D169" s="51">
        <f>$E$2*(C169-C168)+(1-$E$2)*D168</f>
        <v>9.3116671671893414E-2</v>
      </c>
      <c r="E169" s="34">
        <f>C168+D168</f>
        <v>16.010560213575342</v>
      </c>
      <c r="F169" s="1">
        <f>ABS(B169-E169)</f>
        <v>6.2694397864246589</v>
      </c>
      <c r="G169" s="1">
        <f>F169^2</f>
        <v>39.305875235604475</v>
      </c>
      <c r="H169" s="4">
        <f>ABS((B169-E169)/B169)</f>
        <v>0.28139316815191467</v>
      </c>
      <c r="I169" s="1">
        <f>ABS((E169-B169)/B168)^2</f>
        <v>3.9688436039432166E-2</v>
      </c>
      <c r="J169" s="1">
        <f>ABS((B169-B168)/B168)^2</f>
        <v>8.527810417394302E-2</v>
      </c>
      <c r="K169" s="1">
        <f>E169-B169</f>
        <v>-6.2694397864246589</v>
      </c>
      <c r="L169" s="1">
        <f>ABS(K169-K168)^2</f>
        <v>86.343648441049169</v>
      </c>
    </row>
    <row r="170" spans="1:12">
      <c r="A170" s="6">
        <v>40118</v>
      </c>
      <c r="B170" s="28">
        <v>21.53</v>
      </c>
      <c r="C170" s="51">
        <f>$C$2*B170+(1-$C$2)*(C169+D169)</f>
        <v>16.115013699987148</v>
      </c>
      <c r="D170" s="51">
        <f>$E$2*(C170-C169)+(1-$E$2)*D169</f>
        <v>9.8373297656451086E-2</v>
      </c>
      <c r="E170" s="34">
        <f>C169+D169</f>
        <v>16.109757074002591</v>
      </c>
      <c r="F170" s="1">
        <f>ABS(B170-E170)</f>
        <v>5.4202429259974103</v>
      </c>
      <c r="G170" s="1">
        <f>F170^2</f>
        <v>29.379033376824967</v>
      </c>
      <c r="H170" s="4">
        <f>ABS((B170-E170)/B170)</f>
        <v>0.25175303882941991</v>
      </c>
      <c r="I170" s="1">
        <f>ABS((E170-B170)/B169)^2</f>
        <v>5.9184383706363607E-2</v>
      </c>
      <c r="J170" s="1">
        <f>ABS((B170-B169)/B169)^2</f>
        <v>1.1331623953663025E-3</v>
      </c>
      <c r="K170" s="1">
        <f>E170-B170</f>
        <v>-5.4202429259974103</v>
      </c>
      <c r="L170" s="1">
        <f>ABS(K170-K169)^2</f>
        <v>0.72113530775949597</v>
      </c>
    </row>
    <row r="171" spans="1:12">
      <c r="A171" s="6">
        <v>40148</v>
      </c>
      <c r="B171" s="28">
        <v>9.83</v>
      </c>
      <c r="C171" s="51">
        <f>$C$2*B171+(1-$C$2)*(C170+D170)</f>
        <v>16.207196301318831</v>
      </c>
      <c r="D171" s="51">
        <f>$E$2*(C171-C170)+(1-$E$2)*D170</f>
        <v>9.2182601331682434E-2</v>
      </c>
      <c r="E171" s="34">
        <f>C170+D170</f>
        <v>16.2133869976436</v>
      </c>
      <c r="F171" s="1">
        <f>ABS(B171-E171)</f>
        <v>6.3833869976435995</v>
      </c>
      <c r="G171" s="1">
        <f>F171^2</f>
        <v>40.747629561685365</v>
      </c>
      <c r="H171" s="4">
        <f>ABS((B171-E171)/B171)</f>
        <v>0.64937812793932859</v>
      </c>
      <c r="I171" s="1">
        <f>ABS((E171-B171)/B170)^2</f>
        <v>8.7905143994166116E-2</v>
      </c>
      <c r="J171" s="1">
        <f>ABS((B171-B170)/B170)^2</f>
        <v>0.29531374685599487</v>
      </c>
      <c r="K171" s="1">
        <f>E171-B171</f>
        <v>6.3833869976435995</v>
      </c>
      <c r="L171" s="1">
        <f>ABS(K171-K170)^2</f>
        <v>139.32567937427348</v>
      </c>
    </row>
    <row r="172" spans="1:12">
      <c r="A172" s="6">
        <v>40179</v>
      </c>
      <c r="B172" s="28">
        <v>7.02</v>
      </c>
      <c r="C172" s="51">
        <f>$C$2*B172+(1-$C$2)*(C171+D171)</f>
        <v>16.290379633627666</v>
      </c>
      <c r="D172" s="51">
        <f>$E$2*(C172-C171)+(1-$E$2)*D171</f>
        <v>8.3183332308834679E-2</v>
      </c>
      <c r="E172" s="34">
        <f>C171+D171</f>
        <v>16.299378902650513</v>
      </c>
      <c r="F172" s="1">
        <f>ABS(B172-E172)</f>
        <v>9.2793789026505138</v>
      </c>
      <c r="G172" s="1">
        <f>F172^2</f>
        <v>86.106872818955452</v>
      </c>
      <c r="H172" s="4">
        <f>ABS((B172-E172)/B172)</f>
        <v>1.3218488465314122</v>
      </c>
      <c r="I172" s="1">
        <f>ABS((E172-B172)/B171)^2</f>
        <v>0.89110890032852952</v>
      </c>
      <c r="J172" s="1">
        <f>ABS((B172-B171)/B171)^2</f>
        <v>8.1715718589366146E-2</v>
      </c>
      <c r="K172" s="1">
        <f>E172-B172</f>
        <v>9.2793789026505138</v>
      </c>
      <c r="L172" s="1">
        <f>ABS(K172-K171)^2</f>
        <v>8.3867691138655758</v>
      </c>
    </row>
    <row r="173" spans="1:12">
      <c r="A173" s="6">
        <v>40210</v>
      </c>
      <c r="B173" s="28">
        <v>8.82</v>
      </c>
      <c r="C173" s="51">
        <f>$C$2*B173+(1-$C$2)*(C172+D172)</f>
        <v>16.366237416896567</v>
      </c>
      <c r="D173" s="51">
        <f>$E$2*(C173-C172)+(1-$E$2)*D172</f>
        <v>7.5857783268901358E-2</v>
      </c>
      <c r="E173" s="34">
        <f>C172+D172</f>
        <v>16.3735629659365</v>
      </c>
      <c r="F173" s="1">
        <f>ABS(B173-E173)</f>
        <v>7.5535629659365</v>
      </c>
      <c r="G173" s="1">
        <f>F173^2</f>
        <v>57.056313480367415</v>
      </c>
      <c r="H173" s="4">
        <f>ABS((B173-E173)/B173)</f>
        <v>0.85641303468667795</v>
      </c>
      <c r="I173" s="1">
        <f>ABS((E173-B173)/B172)^2</f>
        <v>1.1577891713615842</v>
      </c>
      <c r="J173" s="1">
        <f>ABS((B173-B172)/B172)^2</f>
        <v>6.5746219592373506E-2</v>
      </c>
      <c r="K173" s="1">
        <f>E173-B173</f>
        <v>7.5535629659365</v>
      </c>
      <c r="L173" s="1">
        <f>ABS(K173-K172)^2</f>
        <v>2.9784406474160687</v>
      </c>
    </row>
    <row r="174" spans="1:12">
      <c r="A174" s="6">
        <v>40238</v>
      </c>
      <c r="B174" s="28">
        <v>9.5299999999999994</v>
      </c>
      <c r="C174" s="51">
        <f>$C$2*B174+(1-$C$2)*(C173+D173)</f>
        <v>16.435391755369171</v>
      </c>
      <c r="D174" s="51">
        <f>$E$2*(C174-C173)+(1-$E$2)*D173</f>
        <v>6.9154338472603882E-2</v>
      </c>
      <c r="E174" s="34">
        <f>C173+D173</f>
        <v>16.442095200165468</v>
      </c>
      <c r="F174" s="1">
        <f>ABS(B174-E174)</f>
        <v>6.912095200165469</v>
      </c>
      <c r="G174" s="1">
        <f>F174^2</f>
        <v>47.777060056150518</v>
      </c>
      <c r="H174" s="4">
        <f>ABS((B174-E174)/B174)</f>
        <v>0.72529855195860116</v>
      </c>
      <c r="I174" s="1">
        <f>ABS((E174-B174)/B173)^2</f>
        <v>0.61416102416367813</v>
      </c>
      <c r="J174" s="1">
        <f>ABS((B174-B173)/B173)^2</f>
        <v>6.4800674616029156E-3</v>
      </c>
      <c r="K174" s="1">
        <f>E174-B174</f>
        <v>6.912095200165469</v>
      </c>
      <c r="L174" s="1">
        <f>ABS(K174-K173)^2</f>
        <v>0.41148089452327835</v>
      </c>
    </row>
    <row r="175" spans="1:12">
      <c r="A175" s="6">
        <v>40269</v>
      </c>
      <c r="B175" s="28">
        <v>11.12</v>
      </c>
      <c r="C175" s="51">
        <f>$C$2*B175+(1-$C$2)*(C174+D174)</f>
        <v>16.49932408713499</v>
      </c>
      <c r="D175" s="51">
        <f>$E$2*(C175-C174)+(1-$E$2)*D174</f>
        <v>6.3932331765819583E-2</v>
      </c>
      <c r="E175" s="34">
        <f>C174+D174</f>
        <v>16.504546093841775</v>
      </c>
      <c r="F175" s="1">
        <f>ABS(B175-E175)</f>
        <v>5.3845460938417755</v>
      </c>
      <c r="G175" s="1">
        <f>F175^2</f>
        <v>28.993336636706722</v>
      </c>
      <c r="H175" s="4">
        <f>ABS((B175-E175)/B175)</f>
        <v>0.48422177102893665</v>
      </c>
      <c r="I175" s="1">
        <f>ABS((E175-B175)/B174)^2</f>
        <v>0.31923639422981637</v>
      </c>
      <c r="J175" s="1">
        <f>ABS((B175-B174)/B174)^2</f>
        <v>2.7836103804300554E-2</v>
      </c>
      <c r="K175" s="1">
        <f>E175-B175</f>
        <v>5.3845460938417755</v>
      </c>
      <c r="L175" s="1">
        <f>ABS(K175-K174)^2</f>
        <v>2.3334062722303144</v>
      </c>
    </row>
    <row r="176" spans="1:12">
      <c r="A176" s="6">
        <v>40299</v>
      </c>
      <c r="B176" s="28">
        <v>14.25</v>
      </c>
      <c r="C176" s="51">
        <f>$C$2*B176+(1-$C$2)*(C175+D175)</f>
        <v>16.561012991075422</v>
      </c>
      <c r="D176" s="51">
        <f>$E$2*(C176-C175)+(1-$E$2)*D175</f>
        <v>6.1688903940432027E-2</v>
      </c>
      <c r="E176" s="34">
        <f>C175+D175</f>
        <v>16.56325641890081</v>
      </c>
      <c r="F176" s="1">
        <f>ABS(B176-E176)</f>
        <v>2.31325641890081</v>
      </c>
      <c r="G176" s="1">
        <f>F176^2</f>
        <v>5.3511552595857994</v>
      </c>
      <c r="H176" s="4">
        <f>ABS((B176-E176)/B176)</f>
        <v>0.16233378378251298</v>
      </c>
      <c r="I176" s="1">
        <f>ABS((E176-B176)/B175)^2</f>
        <v>4.327508976296679E-2</v>
      </c>
      <c r="J176" s="1">
        <f>ABS((B176-B175)/B175)^2</f>
        <v>7.922807437503239E-2</v>
      </c>
      <c r="K176" s="1">
        <f>E176-B176</f>
        <v>2.31325641890081</v>
      </c>
      <c r="L176" s="1">
        <f>ABS(K176-K175)^2</f>
        <v>9.4328202673989807</v>
      </c>
    </row>
    <row r="177" spans="1:12">
      <c r="A177" s="6">
        <v>40330</v>
      </c>
      <c r="B177" s="28">
        <v>18.96</v>
      </c>
      <c r="C177" s="51">
        <f>$C$2*B177+(1-$C$2)*(C176+D176)</f>
        <v>16.624968638798386</v>
      </c>
      <c r="D177" s="51">
        <f>$E$2*(C177-C176)+(1-$E$2)*D176</f>
        <v>6.3955647722963249E-2</v>
      </c>
      <c r="E177" s="34">
        <f>C176+D176</f>
        <v>16.622701895015854</v>
      </c>
      <c r="F177" s="1">
        <f>ABS(B177-E177)</f>
        <v>2.3372981049841464</v>
      </c>
      <c r="G177" s="1">
        <f>F177^2</f>
        <v>5.4629624315624818</v>
      </c>
      <c r="H177" s="4">
        <f>ABS((B177-E177)/B177)</f>
        <v>0.12327521650760265</v>
      </c>
      <c r="I177" s="1">
        <f>ABS((E177-B177)/B176)^2</f>
        <v>2.6902862082179041E-2</v>
      </c>
      <c r="J177" s="1">
        <f>ABS((B177-B176)/B176)^2</f>
        <v>0.10924764542936291</v>
      </c>
      <c r="K177" s="1">
        <f>E177-B177</f>
        <v>-2.3372981049841464</v>
      </c>
      <c r="L177" s="1">
        <f>ABS(K177-K176)^2</f>
        <v>21.627657379626832</v>
      </c>
    </row>
    <row r="178" spans="1:12">
      <c r="A178" s="6">
        <v>40360</v>
      </c>
      <c r="B178" s="28">
        <v>21.49</v>
      </c>
      <c r="C178" s="51">
        <f>$C$2*B178+(1-$C$2)*(C177+D177)</f>
        <v>16.693580435644897</v>
      </c>
      <c r="D178" s="51">
        <f>$E$2*(C178-C177)+(1-$E$2)*D177</f>
        <v>6.8611796846511197E-2</v>
      </c>
      <c r="E178" s="34">
        <f>C177+D177</f>
        <v>16.688924286521349</v>
      </c>
      <c r="F178" s="1">
        <f>ABS(B178-E178)</f>
        <v>4.8010757134786495</v>
      </c>
      <c r="G178" s="1">
        <f>F178^2</f>
        <v>23.050328006554523</v>
      </c>
      <c r="H178" s="4">
        <f>ABS((B178-E178)/B178)</f>
        <v>0.22340975865419496</v>
      </c>
      <c r="I178" s="1">
        <f>ABS((E178-B178)/B177)^2</f>
        <v>6.4121023180475786E-2</v>
      </c>
      <c r="J178" s="1">
        <f>ABS((B178-B177)/B177)^2</f>
        <v>1.7805918300129928E-2</v>
      </c>
      <c r="K178" s="1">
        <f>E178-B178</f>
        <v>-4.8010757134786495</v>
      </c>
      <c r="L178" s="1">
        <f>ABS(K178-K177)^2</f>
        <v>6.0702001041188929</v>
      </c>
    </row>
    <row r="179" spans="1:12">
      <c r="A179" s="6">
        <v>40391</v>
      </c>
      <c r="B179" s="28">
        <v>22.63</v>
      </c>
      <c r="C179" s="51">
        <f>$C$2*B179+(1-$C$2)*(C178+D178)</f>
        <v>16.767882913002264</v>
      </c>
      <c r="D179" s="51">
        <f>$E$2*(C179-C178)+(1-$E$2)*D178</f>
        <v>7.430247735736728E-2</v>
      </c>
      <c r="E179" s="34">
        <f>C178+D178</f>
        <v>16.762192232491408</v>
      </c>
      <c r="F179" s="1">
        <f>ABS(B179-E179)</f>
        <v>5.8678077675085909</v>
      </c>
      <c r="G179" s="1">
        <f>F179^2</f>
        <v>34.431167996434155</v>
      </c>
      <c r="H179" s="4">
        <f>ABS((B179-E179)/B179)</f>
        <v>0.25929331716785642</v>
      </c>
      <c r="I179" s="1">
        <f>ABS((E179-B179)/B178)^2</f>
        <v>7.455536906348198E-2</v>
      </c>
      <c r="J179" s="1">
        <f>ABS((B179-B178)/B178)^2</f>
        <v>2.8140827997742007E-3</v>
      </c>
      <c r="K179" s="1">
        <f>E179-B179</f>
        <v>-5.8678077675085909</v>
      </c>
      <c r="L179" s="1">
        <f>ABS(K179-K178)^2</f>
        <v>1.1379172750949378</v>
      </c>
    </row>
    <row r="180" spans="1:12">
      <c r="A180" s="6">
        <v>40422</v>
      </c>
      <c r="B180" s="28">
        <v>31.75</v>
      </c>
      <c r="C180" s="51">
        <f>$C$2*B180+(1-$C$2)*(C179+D179)</f>
        <v>16.856643193583572</v>
      </c>
      <c r="D180" s="51">
        <f>$E$2*(C180-C179)+(1-$E$2)*D179</f>
        <v>8.8760280581308137E-2</v>
      </c>
      <c r="E180" s="34">
        <f>C179+D179</f>
        <v>16.842185390359631</v>
      </c>
      <c r="F180" s="1">
        <f>ABS(B180-E180)</f>
        <v>14.907814609640369</v>
      </c>
      <c r="G180" s="1">
        <f>F180^2</f>
        <v>222.24293643540682</v>
      </c>
      <c r="H180" s="4">
        <f>ABS((B180-E180)/B180)</f>
        <v>0.4695374680201691</v>
      </c>
      <c r="I180" s="1">
        <f>ABS((E180-B180)/B179)^2</f>
        <v>0.43396915125317453</v>
      </c>
      <c r="J180" s="1">
        <f>ABS((B180-B179)/B179)^2</f>
        <v>0.16241291783184664</v>
      </c>
      <c r="K180" s="1">
        <f>E180-B180</f>
        <v>-14.907814609640369</v>
      </c>
      <c r="L180" s="1">
        <f>ABS(K180-K179)^2</f>
        <v>81.721723705789358</v>
      </c>
    </row>
    <row r="181" spans="1:12">
      <c r="A181" s="6">
        <v>40452</v>
      </c>
      <c r="B181" s="28">
        <v>25.42</v>
      </c>
      <c r="C181" s="51">
        <f>$C$2*B181+(1-$C$2)*(C180+D180)</f>
        <v>16.953622254192744</v>
      </c>
      <c r="D181" s="51">
        <f>$E$2*(C181-C180)+(1-$E$2)*D180</f>
        <v>9.6979060609172052E-2</v>
      </c>
      <c r="E181" s="34">
        <f>C180+D180</f>
        <v>16.94540347416488</v>
      </c>
      <c r="F181" s="1">
        <f>ABS(B181-E181)</f>
        <v>8.4745965258351212</v>
      </c>
      <c r="G181" s="1">
        <f>F181^2</f>
        <v>71.818786275696709</v>
      </c>
      <c r="H181" s="4">
        <f>ABS((B181-E181)/B181)</f>
        <v>0.33338302619335641</v>
      </c>
      <c r="I181" s="1">
        <f>ABS((E181-B181)/B180)^2</f>
        <v>7.1244378474248068E-2</v>
      </c>
      <c r="J181" s="1">
        <f>ABS((B181-B180)/B180)^2</f>
        <v>3.9748428296856569E-2</v>
      </c>
      <c r="K181" s="1">
        <f>E181-B181</f>
        <v>-8.4745965258351212</v>
      </c>
      <c r="L181" s="1">
        <f>ABS(K181-K180)^2</f>
        <v>41.386294913798856</v>
      </c>
    </row>
    <row r="182" spans="1:12">
      <c r="A182" s="6">
        <v>40483</v>
      </c>
      <c r="B182" s="28">
        <v>30.74</v>
      </c>
      <c r="C182" s="51">
        <f>$C$2*B182+(1-$C$2)*(C181+D181)</f>
        <v>17.063877481539105</v>
      </c>
      <c r="D182" s="51">
        <f>$E$2*(C182-C181)+(1-$E$2)*D181</f>
        <v>0.11025522734636084</v>
      </c>
      <c r="E182" s="34">
        <f>C181+D181</f>
        <v>17.050601314801916</v>
      </c>
      <c r="F182" s="1">
        <f>ABS(B182-E182)</f>
        <v>13.689398685198082</v>
      </c>
      <c r="G182" s="1">
        <f>F182^2</f>
        <v>187.39963636230297</v>
      </c>
      <c r="H182" s="4">
        <f>ABS((B182-E182)/B182)</f>
        <v>0.44532851936233192</v>
      </c>
      <c r="I182" s="1">
        <f>ABS((E182-B182)/B181)^2</f>
        <v>0.29001312391214373</v>
      </c>
      <c r="J182" s="1">
        <f>ABS((B182-B181)/B181)^2</f>
        <v>4.3799804511585327E-2</v>
      </c>
      <c r="K182" s="1">
        <f>E182-B182</f>
        <v>-13.689398685198082</v>
      </c>
      <c r="L182" s="1">
        <f>ABS(K182-K181)^2</f>
        <v>27.1941615612966</v>
      </c>
    </row>
    <row r="183" spans="1:12">
      <c r="A183" s="6">
        <v>40513</v>
      </c>
      <c r="B183" s="28">
        <v>18.079999999999998</v>
      </c>
      <c r="C183" s="51">
        <f>$C$2*B183+(1-$C$2)*(C182+D182)</f>
        <v>17.175011231417766</v>
      </c>
      <c r="D183" s="51">
        <f>$E$2*(C183-C182)+(1-$E$2)*D182</f>
        <v>0.11113374987866109</v>
      </c>
      <c r="E183" s="34">
        <f>C182+D182</f>
        <v>17.174132708885466</v>
      </c>
      <c r="F183" s="1">
        <f>ABS(B183-E183)</f>
        <v>0.90586729111453224</v>
      </c>
      <c r="G183" s="1">
        <f>F183^2</f>
        <v>0.82059554911118071</v>
      </c>
      <c r="H183" s="4">
        <f>ABS((B183-E183)/B183)</f>
        <v>5.0103279375803778E-2</v>
      </c>
      <c r="I183" s="1">
        <f>ABS((E183-B183)/B182)^2</f>
        <v>8.6840323115396111E-4</v>
      </c>
      <c r="J183" s="1">
        <f>ABS((B183-B182)/B182)^2</f>
        <v>0.16961321453168413</v>
      </c>
      <c r="K183" s="1">
        <f>E183-B183</f>
        <v>-0.90586729111453224</v>
      </c>
      <c r="L183" s="1">
        <f>ABS(K183-K182)^2</f>
        <v>163.4186749035197</v>
      </c>
    </row>
    <row r="184" spans="1:12">
      <c r="A184" s="6">
        <v>40544</v>
      </c>
      <c r="B184" s="28">
        <v>10.39</v>
      </c>
      <c r="C184" s="51">
        <f>$C$2*B184+(1-$C$2)*(C183+D183)</f>
        <v>17.279457005241312</v>
      </c>
      <c r="D184" s="51">
        <f>$E$2*(C184-C183)+(1-$E$2)*D183</f>
        <v>0.10444577382354581</v>
      </c>
      <c r="E184" s="34">
        <f>C183+D183</f>
        <v>17.286144981296427</v>
      </c>
      <c r="F184" s="1">
        <f>ABS(B184-E184)</f>
        <v>6.8961449812964268</v>
      </c>
      <c r="G184" s="1">
        <f>F184^2</f>
        <v>47.556815603059896</v>
      </c>
      <c r="H184" s="4">
        <f>ABS((B184-E184)/B184)</f>
        <v>0.66372906460985814</v>
      </c>
      <c r="I184" s="1">
        <f>ABS((E184-B184)/B183)^2</f>
        <v>0.14548422816935763</v>
      </c>
      <c r="J184" s="1">
        <f>ABS((B184-B183)/B183)^2</f>
        <v>0.18090718977601997</v>
      </c>
      <c r="K184" s="1">
        <f>E184-B184</f>
        <v>6.8961449812964268</v>
      </c>
      <c r="L184" s="1">
        <f>ABS(K184-K183)^2</f>
        <v>60.871395498851214</v>
      </c>
    </row>
    <row r="185" spans="1:12">
      <c r="A185" s="6">
        <v>40575</v>
      </c>
      <c r="B185" s="28">
        <v>10.4</v>
      </c>
      <c r="C185" s="51">
        <f>$C$2*B185+(1-$C$2)*(C184+D184)</f>
        <v>17.377129694292957</v>
      </c>
      <c r="D185" s="51">
        <f>$E$2*(C185-C184)+(1-$E$2)*D184</f>
        <v>9.7672689051645278E-2</v>
      </c>
      <c r="E185" s="34">
        <f>C184+D184</f>
        <v>17.383902779064858</v>
      </c>
      <c r="F185" s="1">
        <f>ABS(B185-E185)</f>
        <v>6.9839027790648576</v>
      </c>
      <c r="G185" s="1">
        <f>F185^2</f>
        <v>48.774898027429842</v>
      </c>
      <c r="H185" s="4">
        <f>ABS((B185-E185)/B185)</f>
        <v>0.67152911337162091</v>
      </c>
      <c r="I185" s="1">
        <f>ABS((E185-B185)/B184)^2</f>
        <v>0.45181981663561743</v>
      </c>
      <c r="J185" s="1">
        <f>ABS((B185-B184)/B184)^2</f>
        <v>9.2633677343929142E-7</v>
      </c>
      <c r="K185" s="1">
        <f>E185-B185</f>
        <v>6.9839027790648576</v>
      </c>
      <c r="L185" s="1">
        <f>ABS(K185-K184)^2</f>
        <v>7.7014310691647866E-3</v>
      </c>
    </row>
    <row r="186" spans="1:12">
      <c r="A186" s="6">
        <v>40603</v>
      </c>
      <c r="B186" s="28">
        <v>7.54</v>
      </c>
      <c r="C186" s="51">
        <f>$C$2*B186+(1-$C$2)*(C185+D185)</f>
        <v>17.465167475634235</v>
      </c>
      <c r="D186" s="51">
        <f>$E$2*(C186-C185)+(1-$E$2)*D185</f>
        <v>8.8037781341277821E-2</v>
      </c>
      <c r="E186" s="34">
        <f>C185+D185</f>
        <v>17.474802383344603</v>
      </c>
      <c r="F186" s="1">
        <f>ABS(B186-E186)</f>
        <v>9.9348023833446035</v>
      </c>
      <c r="G186" s="1">
        <f>F186^2</f>
        <v>98.700298396109616</v>
      </c>
      <c r="H186" s="4">
        <f>ABS((B186-E186)/B186)</f>
        <v>1.3176130481889394</v>
      </c>
      <c r="I186" s="1">
        <f>ABS((E186-B186)/B185)^2</f>
        <v>0.9125397410882915</v>
      </c>
      <c r="J186" s="1">
        <f>ABS((B186-B185)/B185)^2</f>
        <v>7.5625000000000012E-2</v>
      </c>
      <c r="K186" s="1">
        <f>E186-B186</f>
        <v>9.9348023833446035</v>
      </c>
      <c r="L186" s="1">
        <f>ABS(K186-K185)^2</f>
        <v>8.7078084745383606</v>
      </c>
    </row>
    <row r="187" spans="1:12">
      <c r="A187" s="6">
        <v>40634</v>
      </c>
      <c r="B187" s="28">
        <v>4.53</v>
      </c>
      <c r="C187" s="51">
        <f>$C$2*B187+(1-$C$2)*(C186+D186)</f>
        <v>17.540575173768776</v>
      </c>
      <c r="D187" s="51">
        <f>$E$2*(C187-C186)+(1-$E$2)*D186</f>
        <v>7.5407698134540624E-2</v>
      </c>
      <c r="E187" s="34">
        <f>C186+D186</f>
        <v>17.553205256975513</v>
      </c>
      <c r="F187" s="1">
        <f>ABS(B187-E187)</f>
        <v>13.023205256975512</v>
      </c>
      <c r="G187" s="1">
        <f>F187^2</f>
        <v>169.60387516531461</v>
      </c>
      <c r="H187" s="4">
        <f>ABS((B187-E187)/B187)</f>
        <v>2.8748797476767134</v>
      </c>
      <c r="I187" s="1">
        <f>ABS((E187-B187)/B186)^2</f>
        <v>2.9832735607320564</v>
      </c>
      <c r="J187" s="1">
        <f>ABS((B187-B186)/B186)^2</f>
        <v>0.15936402845302503</v>
      </c>
      <c r="K187" s="1">
        <f>E187-B187</f>
        <v>13.023205256975512</v>
      </c>
      <c r="L187" s="1">
        <f>ABS(K187-K186)^2</f>
        <v>9.5382323098516526</v>
      </c>
    </row>
    <row r="188" spans="1:12">
      <c r="A188" s="6">
        <v>40664</v>
      </c>
      <c r="B188" s="28">
        <v>4.84</v>
      </c>
      <c r="C188" s="51">
        <f>$C$2*B188+(1-$C$2)*(C187+D187)</f>
        <v>17.603592548358847</v>
      </c>
      <c r="D188" s="51">
        <f>$E$2*(C188-C187)+(1-$E$2)*D187</f>
        <v>6.3017374590071285E-2</v>
      </c>
      <c r="E188" s="34">
        <f>C187+D187</f>
        <v>17.615982871903316</v>
      </c>
      <c r="F188" s="1">
        <f>ABS(B188-E188)</f>
        <v>12.775982871903317</v>
      </c>
      <c r="G188" s="1">
        <f>F188^2</f>
        <v>163.22573834316691</v>
      </c>
      <c r="H188" s="4">
        <f>ABS((B188-E188)/B188)</f>
        <v>2.6396658826246524</v>
      </c>
      <c r="I188" s="1">
        <f>ABS((E188-B188)/B187)^2</f>
        <v>7.9541218144997003</v>
      </c>
      <c r="J188" s="1">
        <f>ABS((B188-B187)/B187)^2</f>
        <v>4.6830304713730746E-3</v>
      </c>
      <c r="K188" s="1">
        <f>E188-B188</f>
        <v>12.775982871903317</v>
      </c>
      <c r="L188" s="1">
        <f>ABS(K188-K187)^2</f>
        <v>6.1118907680784811E-2</v>
      </c>
    </row>
    <row r="189" spans="1:12">
      <c r="A189" s="6">
        <v>40695</v>
      </c>
      <c r="B189" s="28">
        <v>5.67</v>
      </c>
      <c r="C189" s="51">
        <f>$C$2*B189+(1-$C$2)*(C188+D188)</f>
        <v>17.654975445987535</v>
      </c>
      <c r="D189" s="51">
        <f>$E$2*(C189-C188)+(1-$E$2)*D188</f>
        <v>5.1382897628688085E-2</v>
      </c>
      <c r="E189" s="34">
        <f>C188+D188</f>
        <v>17.666609922948918</v>
      </c>
      <c r="F189" s="1">
        <f>ABS(B189-E189)</f>
        <v>11.996609922948918</v>
      </c>
      <c r="G189" s="1">
        <f>F189^2</f>
        <v>143.91864964339646</v>
      </c>
      <c r="H189" s="4">
        <f>ABS((B189-E189)/B189)</f>
        <v>2.1158042192149766</v>
      </c>
      <c r="I189" s="1">
        <f>ABS((E189-B189)/B188)^2</f>
        <v>6.1436483865257019</v>
      </c>
      <c r="J189" s="1">
        <f>ABS((B189-B188)/B188)^2</f>
        <v>2.940799808756233E-2</v>
      </c>
      <c r="K189" s="1">
        <f>E189-B189</f>
        <v>11.996609922948918</v>
      </c>
      <c r="L189" s="1">
        <f>ABS(K189-K188)^2</f>
        <v>0.60742219356187488</v>
      </c>
    </row>
    <row r="190" spans="1:12">
      <c r="A190" s="6">
        <v>40725</v>
      </c>
      <c r="B190" s="28">
        <v>9.7100000000000009</v>
      </c>
      <c r="C190" s="51">
        <f>$C$2*B190+(1-$C$2)*(C189+D189)</f>
        <v>17.698603365541477</v>
      </c>
      <c r="D190" s="51">
        <f>$E$2*(C190-C189)+(1-$E$2)*D189</f>
        <v>4.3627919553941297E-2</v>
      </c>
      <c r="E190" s="34">
        <f>C189+D189</f>
        <v>17.706358343616223</v>
      </c>
      <c r="F190" s="1">
        <f>ABS(B190-E190)</f>
        <v>7.9963583436162224</v>
      </c>
      <c r="G190" s="1">
        <f>F190^2</f>
        <v>63.941746759520775</v>
      </c>
      <c r="H190" s="4">
        <f>ABS((B190-E190)/B190)</f>
        <v>0.82351785207170147</v>
      </c>
      <c r="I190" s="1">
        <f>ABS((E190-B190)/B189)^2</f>
        <v>1.9889248701983822</v>
      </c>
      <c r="J190" s="1">
        <f>ABS((B190-B189)/B189)^2</f>
        <v>0.5076876658299353</v>
      </c>
      <c r="K190" s="1">
        <f>E190-B190</f>
        <v>7.9963583436162224</v>
      </c>
      <c r="L190" s="1">
        <f>ABS(K190-K189)^2</f>
        <v>16.002012697953727</v>
      </c>
    </row>
    <row r="191" spans="1:12">
      <c r="A191" s="6">
        <v>40756</v>
      </c>
      <c r="B191" s="28">
        <v>28.91</v>
      </c>
      <c r="C191" s="51">
        <f>$C$2*B191+(1-$C$2)*(C190+D190)</f>
        <v>17.753061940477068</v>
      </c>
      <c r="D191" s="51">
        <f>$E$2*(C191-C190)+(1-$E$2)*D190</f>
        <v>5.4458574935591031E-2</v>
      </c>
      <c r="E191" s="34">
        <f>C190+D190</f>
        <v>17.742231285095418</v>
      </c>
      <c r="F191" s="1">
        <f>ABS(B191-E191)</f>
        <v>11.167768714904582</v>
      </c>
      <c r="G191" s="1">
        <f>F191^2</f>
        <v>124.71905806960154</v>
      </c>
      <c r="H191" s="4">
        <f>ABS((B191-E191)/B191)</f>
        <v>0.38629431736093334</v>
      </c>
      <c r="I191" s="1">
        <f>ABS((E191-B191)/B190)^2</f>
        <v>1.3228005365655662</v>
      </c>
      <c r="J191" s="1">
        <f>ABS((B191-B190)/B190)^2</f>
        <v>3.9098851237907546</v>
      </c>
      <c r="K191" s="1">
        <f>E191-B191</f>
        <v>-11.167768714904582</v>
      </c>
      <c r="L191" s="1">
        <f>ABS(K191-K190)^2</f>
        <v>367.26376591512928</v>
      </c>
    </row>
    <row r="192" spans="1:12">
      <c r="A192" s="6">
        <v>40787</v>
      </c>
      <c r="B192" s="28">
        <v>38.74</v>
      </c>
      <c r="C192" s="51">
        <f>$C$2*B192+(1-$C$2)*(C191+D191)</f>
        <v>17.827821121323172</v>
      </c>
      <c r="D192" s="51">
        <f>$E$2*(C192-C191)+(1-$E$2)*D191</f>
        <v>7.4759180846104556E-2</v>
      </c>
      <c r="E192" s="34">
        <f>C191+D191</f>
        <v>17.807520515412659</v>
      </c>
      <c r="F192" s="1">
        <f>ABS(B192-E192)</f>
        <v>20.932479484587343</v>
      </c>
      <c r="G192" s="1">
        <f>F192^2</f>
        <v>438.16869737267001</v>
      </c>
      <c r="H192" s="4">
        <f>ABS((B192-E192)/B192)</f>
        <v>0.54033245959182608</v>
      </c>
      <c r="I192" s="1">
        <f>ABS((E192-B192)/B191)^2</f>
        <v>0.52425811922025445</v>
      </c>
      <c r="J192" s="1">
        <f>ABS((B192-B191)/B191)^2</f>
        <v>0.11561411319448081</v>
      </c>
      <c r="K192" s="1">
        <f>E192-B192</f>
        <v>-20.932479484587343</v>
      </c>
      <c r="L192" s="1">
        <f>ABS(K192-K191)^2</f>
        <v>95.349576415558502</v>
      </c>
    </row>
    <row r="193" spans="1:12">
      <c r="A193" s="6">
        <v>40817</v>
      </c>
      <c r="B193" s="28">
        <v>33.14</v>
      </c>
      <c r="C193" s="51">
        <f>$C$2*B193+(1-$C$2)*(C192+D192)</f>
        <v>17.917357760931701</v>
      </c>
      <c r="D193" s="51">
        <f>$E$2*(C193-C192)+(1-$E$2)*D192</f>
        <v>8.9536639608528645E-2</v>
      </c>
      <c r="E193" s="34">
        <f>C192+D192</f>
        <v>17.902580302169277</v>
      </c>
      <c r="F193" s="1">
        <f>ABS(B193-E193)</f>
        <v>15.237419697830724</v>
      </c>
      <c r="G193" s="1">
        <f>F193^2</f>
        <v>232.17895904783975</v>
      </c>
      <c r="H193" s="4">
        <f>ABS((B193-E193)/B193)</f>
        <v>0.4597893692767267</v>
      </c>
      <c r="I193" s="1">
        <f>ABS((E193-B193)/B192)^2</f>
        <v>0.15470474239515286</v>
      </c>
      <c r="J193" s="1">
        <f>ABS((B193-B192)/B192)^2</f>
        <v>2.0895695033727634E-2</v>
      </c>
      <c r="K193" s="1">
        <f>E193-B193</f>
        <v>-15.237419697830724</v>
      </c>
      <c r="L193" s="1">
        <f>ABS(K193-K192)^2</f>
        <v>32.433705974732355</v>
      </c>
    </row>
    <row r="194" spans="1:12">
      <c r="A194" s="6">
        <v>40848</v>
      </c>
      <c r="B194" s="28">
        <v>24.65</v>
      </c>
      <c r="C194" s="51">
        <f>$C$2*B194+(1-$C$2)*(C193+D193)</f>
        <v>18.013336975529775</v>
      </c>
      <c r="D194" s="51">
        <f>$E$2*(C194-C193)+(1-$E$2)*D193</f>
        <v>9.5979214598074236E-2</v>
      </c>
      <c r="E194" s="34">
        <f>C193+D193</f>
        <v>18.006894400540229</v>
      </c>
      <c r="F194" s="1">
        <f>ABS(B194-E194)</f>
        <v>6.6431055994597692</v>
      </c>
      <c r="G194" s="1">
        <f>F194^2</f>
        <v>44.130852005573736</v>
      </c>
      <c r="H194" s="4">
        <f>ABS((B194-E194)/B194)</f>
        <v>0.26949718456226246</v>
      </c>
      <c r="I194" s="1">
        <f>ABS((E194-B194)/B193)^2</f>
        <v>4.0182532440939951E-2</v>
      </c>
      <c r="J194" s="1">
        <f>ABS((B194-B193)/B193)^2</f>
        <v>6.5631204134250248E-2</v>
      </c>
      <c r="K194" s="1">
        <f>E194-B194</f>
        <v>-6.6431055994597692</v>
      </c>
      <c r="L194" s="1">
        <f>ABS(K194-K193)^2</f>
        <v>73.862234821457761</v>
      </c>
    </row>
    <row r="195" spans="1:12">
      <c r="A195" s="6">
        <v>40878</v>
      </c>
      <c r="B195" s="28">
        <v>14.19</v>
      </c>
      <c r="C195" s="51">
        <f>$C$2*B195+(1-$C$2)*(C194+D194)</f>
        <v>18.105515183492535</v>
      </c>
      <c r="D195" s="51">
        <f>$E$2*(C195-C194)+(1-$E$2)*D194</f>
        <v>9.2178207962760439E-2</v>
      </c>
      <c r="E195" s="34">
        <f>C194+D194</f>
        <v>18.109316190127849</v>
      </c>
      <c r="F195" s="1">
        <f>ABS(B195-E195)</f>
        <v>3.9193161901278497</v>
      </c>
      <c r="G195" s="1">
        <f>F195^2</f>
        <v>15.361039398198283</v>
      </c>
      <c r="H195" s="4">
        <f>ABS((B195-E195)/B195)</f>
        <v>0.27620269134093373</v>
      </c>
      <c r="I195" s="1">
        <f>ABS((E195-B195)/B194)^2</f>
        <v>2.5280563833956583E-2</v>
      </c>
      <c r="J195" s="1">
        <f>ABS((B195-B194)/B194)^2</f>
        <v>0.18006508975556365</v>
      </c>
      <c r="K195" s="1">
        <f>E195-B195</f>
        <v>3.9193161901278497</v>
      </c>
      <c r="L195" s="1">
        <f>ABS(K195-K194)^2</f>
        <v>111.56475406115531</v>
      </c>
    </row>
    <row r="196" spans="1:12">
      <c r="A196" s="6">
        <v>40909</v>
      </c>
      <c r="B196" s="28">
        <v>5.28</v>
      </c>
      <c r="C196" s="51">
        <f>$C$2*B196+(1-$C$2)*(C195+D195)</f>
        <v>18.185165635103932</v>
      </c>
      <c r="D196" s="51">
        <f>$E$2*(C196-C195)+(1-$E$2)*D195</f>
        <v>7.9650451611396278E-2</v>
      </c>
      <c r="E196" s="34">
        <f>C195+D195</f>
        <v>18.197693391455296</v>
      </c>
      <c r="F196" s="1">
        <f>ABS(B196-E196)</f>
        <v>12.917693391455295</v>
      </c>
      <c r="G196" s="1">
        <f>F196^2</f>
        <v>166.86680255564778</v>
      </c>
      <c r="H196" s="4">
        <f>ABS((B196-E196)/B196)</f>
        <v>2.4465328392907755</v>
      </c>
      <c r="I196" s="1">
        <f>ABS((E196-B196)/B195)^2</f>
        <v>0.82871491132202002</v>
      </c>
      <c r="J196" s="1">
        <f>ABS((B196-B195)/B195)^2</f>
        <v>0.39426717144402379</v>
      </c>
      <c r="K196" s="1">
        <f>E196-B196</f>
        <v>12.917693391455295</v>
      </c>
      <c r="L196" s="1">
        <f>ABS(K196-K195)^2</f>
        <v>80.970792257369538</v>
      </c>
    </row>
    <row r="197" spans="1:12">
      <c r="A197" s="6">
        <v>40940</v>
      </c>
      <c r="B197" s="28">
        <v>4.22</v>
      </c>
      <c r="C197" s="51">
        <f>$C$2*B197+(1-$C$2)*(C196+D196)</f>
        <v>18.251195231303907</v>
      </c>
      <c r="D197" s="51">
        <f>$E$2*(C197-C196)+(1-$E$2)*D196</f>
        <v>6.602959619997506E-2</v>
      </c>
      <c r="E197" s="34">
        <f>C196+D196</f>
        <v>18.264816086715328</v>
      </c>
      <c r="F197" s="1">
        <f>ABS(B197-E197)</f>
        <v>14.044816086715329</v>
      </c>
      <c r="G197" s="1">
        <f>F197^2</f>
        <v>197.25685890965769</v>
      </c>
      <c r="H197" s="4">
        <f>ABS((B197-E197)/B197)</f>
        <v>3.3281554707856231</v>
      </c>
      <c r="I197" s="1">
        <f>ABS((E197-B197)/B196)^2</f>
        <v>7.0756162085936651</v>
      </c>
      <c r="J197" s="1">
        <f>ABS((B197-B196)/B196)^2</f>
        <v>4.0303604224058799E-2</v>
      </c>
      <c r="K197" s="1">
        <f>E197-B197</f>
        <v>14.044816086715329</v>
      </c>
      <c r="L197" s="1">
        <f>ABS(K197-K196)^2</f>
        <v>1.2704055701702444</v>
      </c>
    </row>
    <row r="198" spans="1:12">
      <c r="A198" s="6">
        <v>40969</v>
      </c>
      <c r="B198" s="28">
        <v>4.68</v>
      </c>
      <c r="C198" s="51">
        <f>$C$2*B198+(1-$C$2)*(C197+D197)</f>
        <v>18.303999259689991</v>
      </c>
      <c r="D198" s="51">
        <f>$E$2*(C198-C197)+(1-$E$2)*D197</f>
        <v>5.2804028386084667E-2</v>
      </c>
      <c r="E198" s="34">
        <f>C197+D197</f>
        <v>18.317224827503882</v>
      </c>
      <c r="F198" s="1">
        <f>ABS(B198-E198)</f>
        <v>13.637224827503882</v>
      </c>
      <c r="G198" s="1">
        <f>F198^2</f>
        <v>185.9739009958883</v>
      </c>
      <c r="H198" s="4">
        <f>ABS((B198-E198)/B198)</f>
        <v>2.9139369289538211</v>
      </c>
      <c r="I198" s="1">
        <f>ABS((E198-B198)/B197)^2</f>
        <v>10.443043788093727</v>
      </c>
      <c r="J198" s="1">
        <f>ABS((B198-B197)/B197)^2</f>
        <v>1.1882033197816761E-2</v>
      </c>
      <c r="K198" s="1">
        <f>E198-B198</f>
        <v>13.637224827503882</v>
      </c>
      <c r="L198" s="1">
        <f>ABS(K198-K197)^2</f>
        <v>0.16613063458557298</v>
      </c>
    </row>
    <row r="199" spans="1:12">
      <c r="A199" s="6">
        <v>41000</v>
      </c>
      <c r="B199" s="28">
        <v>4.4800000000000004</v>
      </c>
      <c r="C199" s="51">
        <f>$C$2*B199+(1-$C$2)*(C198+D198)</f>
        <v>18.343345373782817</v>
      </c>
      <c r="D199" s="51">
        <f>$E$2*(C199-C198)+(1-$E$2)*D198</f>
        <v>3.9346114092825957E-2</v>
      </c>
      <c r="E199" s="34">
        <f>C198+D198</f>
        <v>18.356803288076076</v>
      </c>
      <c r="F199" s="1">
        <f>ABS(B199-E199)</f>
        <v>13.876803288076076</v>
      </c>
      <c r="G199" s="1">
        <f>F199^2</f>
        <v>192.56566949595899</v>
      </c>
      <c r="H199" s="4">
        <f>ABS((B199-E199)/B199)</f>
        <v>3.0975007339455525</v>
      </c>
      <c r="I199" s="1">
        <f>ABS((E199-B199)/B198)^2</f>
        <v>8.7919894393289777</v>
      </c>
      <c r="J199" s="1">
        <f>ABS((B199-B198)/B198)^2</f>
        <v>1.8262838775659159E-3</v>
      </c>
      <c r="K199" s="1">
        <f>E199-B199</f>
        <v>13.876803288076076</v>
      </c>
      <c r="L199" s="1">
        <f>ABS(K199-K198)^2</f>
        <v>5.7397838770142103E-2</v>
      </c>
    </row>
    <row r="200" spans="1:12">
      <c r="A200" s="6">
        <v>41030</v>
      </c>
      <c r="B200" s="28">
        <v>4.1399999999999997</v>
      </c>
      <c r="C200" s="51">
        <f>$C$2*B200+(1-$C$2)*(C199+D199)</f>
        <v>18.36887873018426</v>
      </c>
      <c r="D200" s="51">
        <f>$E$2*(C200-C199)+(1-$E$2)*D199</f>
        <v>2.553335640144283E-2</v>
      </c>
      <c r="E200" s="34">
        <f>C199+D199</f>
        <v>18.382691487875643</v>
      </c>
      <c r="F200" s="1">
        <f>ABS(B200-E200)</f>
        <v>14.242691487875643</v>
      </c>
      <c r="G200" s="1">
        <f>F200^2</f>
        <v>202.8542608188053</v>
      </c>
      <c r="H200" s="4">
        <f>ABS((B200-E200)/B200)</f>
        <v>3.4402636444144066</v>
      </c>
      <c r="I200" s="1">
        <f>ABS((E200-B200)/B199)^2</f>
        <v>10.107135922493088</v>
      </c>
      <c r="J200" s="1">
        <f>ABS((B200-B199)/B199)^2</f>
        <v>5.7597257653061468E-3</v>
      </c>
      <c r="K200" s="1">
        <f>E200-B200</f>
        <v>14.242691487875643</v>
      </c>
      <c r="L200" s="1">
        <f>ABS(K200-K199)^2</f>
        <v>0.13387417475256794</v>
      </c>
    </row>
    <row r="201" spans="1:12">
      <c r="A201" s="6">
        <v>41061</v>
      </c>
      <c r="B201" s="28">
        <v>6.35</v>
      </c>
      <c r="C201" s="51">
        <f>$C$2*B201+(1-$C$2)*(C200+D200)</f>
        <v>18.382731250429927</v>
      </c>
      <c r="D201" s="51">
        <f>$E$2*(C201-C200)+(1-$E$2)*D200</f>
        <v>1.3852520245666966E-2</v>
      </c>
      <c r="E201" s="34">
        <f>C200+D200</f>
        <v>18.394412086585703</v>
      </c>
      <c r="F201" s="1">
        <f>ABS(B201-E201)</f>
        <v>12.044412086585703</v>
      </c>
      <c r="G201" s="1">
        <f>F201^2</f>
        <v>145.06786251149177</v>
      </c>
      <c r="H201" s="4">
        <f>ABS((B201-E201)/B201)</f>
        <v>1.8967578089111345</v>
      </c>
      <c r="I201" s="1">
        <f>ABS((E201-B201)/B200)^2</f>
        <v>8.463900120859984</v>
      </c>
      <c r="J201" s="1">
        <f>ABS((B201-B200)/B200)^2</f>
        <v>0.28495997572872184</v>
      </c>
      <c r="K201" s="1">
        <f>E201-B201</f>
        <v>12.044412086585703</v>
      </c>
      <c r="L201" s="1">
        <f>ABS(K201-K200)^2</f>
        <v>4.8324323261356543</v>
      </c>
    </row>
    <row r="202" spans="1:12">
      <c r="A202" s="6">
        <v>41091</v>
      </c>
      <c r="B202" s="28">
        <v>7.39</v>
      </c>
      <c r="C202" s="51">
        <f>$C$2*B202+(1-$C$2)*(C201+D201)</f>
        <v>18.38590943466518</v>
      </c>
      <c r="D202" s="51">
        <f>$E$2*(C202-C201)+(1-$E$2)*D201</f>
        <v>3.1781842352529566E-3</v>
      </c>
      <c r="E202" s="34">
        <f>C201+D201</f>
        <v>18.396583770675594</v>
      </c>
      <c r="F202" s="1">
        <f>ABS(B202-E202)</f>
        <v>11.006583770675594</v>
      </c>
      <c r="G202" s="1">
        <f>F202^2</f>
        <v>121.14488630089937</v>
      </c>
      <c r="H202" s="4">
        <f>ABS((B202-E202)/B202)</f>
        <v>1.4893888728925027</v>
      </c>
      <c r="I202" s="1">
        <f>ABS((E202-B202)/B201)^2</f>
        <v>3.0043991890606829</v>
      </c>
      <c r="J202" s="1">
        <f>ABS((B202-B201)/B201)^2</f>
        <v>2.6823733647467304E-2</v>
      </c>
      <c r="K202" s="1">
        <f>E202-B202</f>
        <v>11.006583770675594</v>
      </c>
      <c r="L202" s="1">
        <f>ABS(K202-K201)^2</f>
        <v>1.0770876133048146</v>
      </c>
    </row>
    <row r="203" spans="1:12">
      <c r="A203" s="6">
        <v>41122</v>
      </c>
      <c r="B203" s="28">
        <v>12.35</v>
      </c>
      <c r="C203" s="51">
        <f>$C$2*B203+(1-$C$2)*(C202+D202)</f>
        <v>18.383230828838812</v>
      </c>
      <c r="D203" s="51">
        <f>$E$2*(C203-C202)+(1-$E$2)*D202</f>
        <v>-2.6786058263681412E-3</v>
      </c>
      <c r="E203" s="34">
        <f>C202+D202</f>
        <v>18.389087618900433</v>
      </c>
      <c r="F203" s="1">
        <f>ABS(B203-E203)</f>
        <v>6.0390876189004334</v>
      </c>
      <c r="G203" s="1">
        <f>F203^2</f>
        <v>36.470579268756509</v>
      </c>
      <c r="H203" s="4">
        <f>ABS((B203-E203)/B203)</f>
        <v>0.48899494889882056</v>
      </c>
      <c r="I203" s="1">
        <f>ABS((E203-B203)/B202)^2</f>
        <v>0.66781133244750734</v>
      </c>
      <c r="J203" s="1">
        <f>ABS((B203-B202)/B202)^2</f>
        <v>0.45047892316904137</v>
      </c>
      <c r="K203" s="1">
        <f>E203-B203</f>
        <v>6.0390876189004334</v>
      </c>
      <c r="L203" s="1">
        <f>ABS(K203-K202)^2</f>
        <v>24.676018017901026</v>
      </c>
    </row>
    <row r="204" spans="1:12">
      <c r="A204" s="6">
        <v>41153</v>
      </c>
      <c r="B204" s="28">
        <v>24.08</v>
      </c>
      <c r="C204" s="51">
        <f>$C$2*B204+(1-$C$2)*(C203+D203)</f>
        <v>18.386079625693686</v>
      </c>
      <c r="D204" s="51">
        <f>$E$2*(C204-C203)+(1-$E$2)*D203</f>
        <v>2.8487968548738252E-3</v>
      </c>
      <c r="E204" s="34">
        <f>C203+D203</f>
        <v>18.380552223012444</v>
      </c>
      <c r="F204" s="1">
        <f>ABS(B204-E204)</f>
        <v>5.6994477769875544</v>
      </c>
      <c r="G204" s="1">
        <f>F204^2</f>
        <v>32.483704962608378</v>
      </c>
      <c r="H204" s="4">
        <f>ABS((B204-E204)/B204)</f>
        <v>0.23668803060579546</v>
      </c>
      <c r="I204" s="1">
        <f>ABS((E204-B204)/B203)^2</f>
        <v>0.21297647863501043</v>
      </c>
      <c r="J204" s="1">
        <f>ABS((B204-B203)/B203)^2</f>
        <v>0.90211542559294511</v>
      </c>
      <c r="K204" s="1">
        <f>E204-B204</f>
        <v>-5.6994477769875544</v>
      </c>
      <c r="L204" s="1">
        <f>ABS(K204-K203)^2</f>
        <v>137.79321324051517</v>
      </c>
    </row>
    <row r="205" spans="1:12">
      <c r="A205" s="6">
        <v>41183</v>
      </c>
      <c r="B205" s="28">
        <v>24.99</v>
      </c>
      <c r="C205" s="51">
        <f>$C$2*B205+(1-$C$2)*(C204+D204)</f>
        <v>18.395330232366629</v>
      </c>
      <c r="D205" s="51">
        <f>$E$2*(C205-C204)+(1-$E$2)*D204</f>
        <v>9.2506066729427516E-3</v>
      </c>
      <c r="E205" s="34">
        <f>C204+D204</f>
        <v>18.38892842254856</v>
      </c>
      <c r="F205" s="1">
        <f>ABS(B205-E205)</f>
        <v>6.6010715774514388</v>
      </c>
      <c r="G205" s="1">
        <f>F205^2</f>
        <v>43.574145970637225</v>
      </c>
      <c r="H205" s="4">
        <f>ABS((B205-E205)/B205)</f>
        <v>0.26414852250706039</v>
      </c>
      <c r="I205" s="1">
        <f>ABS((E205-B205)/B204)^2</f>
        <v>7.5147739074757081E-2</v>
      </c>
      <c r="J205" s="1">
        <f>ABS((B205-B204)/B204)^2</f>
        <v>1.4281368307193087E-3</v>
      </c>
      <c r="K205" s="1">
        <f>E205-B205</f>
        <v>-6.6010715774514388</v>
      </c>
      <c r="L205" s="1">
        <f>ABS(K205-K204)^2</f>
        <v>0.81292547756293831</v>
      </c>
    </row>
    <row r="206" spans="1:12">
      <c r="A206" s="25">
        <v>41214</v>
      </c>
      <c r="B206" s="27"/>
      <c r="C206" s="46"/>
      <c r="D206" s="46"/>
      <c r="E206" s="35">
        <f>C205+D205</f>
        <v>18.404580839039571</v>
      </c>
    </row>
    <row r="207" spans="1:12">
      <c r="A207" s="25">
        <v>41244</v>
      </c>
      <c r="B207" s="27"/>
      <c r="C207" s="42"/>
      <c r="D207" s="42"/>
      <c r="E207" s="42"/>
    </row>
    <row r="208" spans="1:12">
      <c r="A208" s="25">
        <v>41275</v>
      </c>
      <c r="B208" s="27"/>
      <c r="C208" s="42"/>
      <c r="D208" s="42"/>
      <c r="E208" s="42"/>
    </row>
    <row r="209" spans="1:14">
      <c r="A209" s="25">
        <v>41306</v>
      </c>
      <c r="B209" s="5"/>
    </row>
    <row r="210" spans="1:14">
      <c r="A210" s="12"/>
      <c r="B210" s="22" t="s">
        <v>11</v>
      </c>
      <c r="C210" s="21">
        <f>SQRT(SUM(G7:G205)/COUNTA(G7:G205))</f>
        <v>9.5840043942156417</v>
      </c>
      <c r="D210" s="40"/>
      <c r="E210" s="40"/>
      <c r="F210" s="20"/>
    </row>
    <row r="211" spans="1:14">
      <c r="A211" s="6"/>
      <c r="B211" s="22" t="s">
        <v>10</v>
      </c>
      <c r="C211" s="21">
        <f>SUM(G7:G205)/COUNTA(G7:G205)</f>
        <v>91.853140228344714</v>
      </c>
      <c r="D211" s="40"/>
      <c r="E211" s="40"/>
      <c r="F211" s="24">
        <f>C210^2</f>
        <v>91.853140228344728</v>
      </c>
      <c r="H211" s="4"/>
    </row>
    <row r="212" spans="1:14">
      <c r="A212" s="6"/>
      <c r="B212" s="22" t="s">
        <v>9</v>
      </c>
      <c r="C212" s="21">
        <f>SUM(F7:F205)/COUNTA(F7:F205)</f>
        <v>7.3975183545037844</v>
      </c>
      <c r="D212" s="40"/>
      <c r="E212" s="40"/>
      <c r="F212" s="20"/>
      <c r="H212" s="4"/>
    </row>
    <row r="213" spans="1:14">
      <c r="A213" s="6"/>
      <c r="B213" s="22" t="s">
        <v>8</v>
      </c>
      <c r="C213" s="23">
        <f>SUM(H7:H205)/COUNTA(H7:H205)</f>
        <v>1.2860545302888369</v>
      </c>
      <c r="D213" s="41"/>
      <c r="E213" s="41"/>
      <c r="F213" s="20"/>
      <c r="H213" s="4"/>
    </row>
    <row r="214" spans="1:14">
      <c r="A214" s="6"/>
      <c r="B214" s="22" t="s">
        <v>7</v>
      </c>
      <c r="C214" s="21">
        <f>SQRT(SUM(I7:I205)/SUM(J7:J205))</f>
        <v>2.7824604638247736</v>
      </c>
      <c r="D214" s="40"/>
      <c r="E214" s="40"/>
      <c r="F214" s="20"/>
      <c r="H214" s="4"/>
    </row>
    <row r="215" spans="1:14" hidden="1">
      <c r="A215" s="6"/>
      <c r="B215" s="5"/>
      <c r="H215" s="4"/>
    </row>
    <row r="216" spans="1:14" hidden="1">
      <c r="A216" s="6"/>
      <c r="B216" s="5"/>
      <c r="H216" s="4"/>
    </row>
    <row r="217" spans="1:14" hidden="1">
      <c r="A217" s="6"/>
      <c r="B217" s="5"/>
      <c r="H217" s="4"/>
    </row>
    <row r="218" spans="1:14">
      <c r="A218" s="19" t="s">
        <v>6</v>
      </c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</row>
    <row r="219" spans="1:14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1:14" ht="30">
      <c r="A220" s="16" t="s">
        <v>5</v>
      </c>
      <c r="B220" s="16" t="s">
        <v>4</v>
      </c>
      <c r="C220" s="17" t="s">
        <v>3</v>
      </c>
      <c r="D220" s="17"/>
      <c r="E220" s="17"/>
      <c r="F220" s="16" t="s">
        <v>2</v>
      </c>
      <c r="G220" s="16" t="s">
        <v>1</v>
      </c>
      <c r="H220" s="16"/>
      <c r="I220" s="16"/>
      <c r="J220" s="16"/>
      <c r="K220" s="16" t="s">
        <v>0</v>
      </c>
      <c r="L220" s="16"/>
    </row>
    <row r="221" spans="1:14">
      <c r="A221" s="12">
        <v>1</v>
      </c>
      <c r="B221" s="15">
        <v>265.22000000000003</v>
      </c>
      <c r="C221" s="14"/>
      <c r="D221" s="14"/>
      <c r="E221" s="14"/>
      <c r="F221" s="14"/>
      <c r="G221" s="14"/>
      <c r="H221" s="14"/>
      <c r="I221" s="14"/>
      <c r="J221" s="14"/>
      <c r="K221" s="14"/>
      <c r="L221" s="8"/>
      <c r="M221" s="8"/>
      <c r="N221" s="8"/>
    </row>
    <row r="222" spans="1:14">
      <c r="A222" s="12">
        <v>2</v>
      </c>
      <c r="B222" s="11">
        <v>146.63999999999999</v>
      </c>
      <c r="C222" s="13"/>
      <c r="D222" s="13"/>
      <c r="E222" s="13"/>
      <c r="F222" s="13"/>
      <c r="G222" s="13"/>
      <c r="H222" s="13"/>
      <c r="I222" s="13"/>
      <c r="J222" s="13"/>
      <c r="K222" s="13"/>
      <c r="L222" s="8"/>
      <c r="M222" s="8"/>
      <c r="N222" s="8"/>
    </row>
    <row r="223" spans="1:14">
      <c r="A223" s="12">
        <v>3</v>
      </c>
      <c r="B223" s="11">
        <v>182.5</v>
      </c>
      <c r="C223" s="13"/>
      <c r="D223" s="13"/>
      <c r="E223" s="13"/>
      <c r="F223" s="13"/>
      <c r="G223" s="13"/>
      <c r="H223" s="13"/>
      <c r="I223" s="13"/>
      <c r="J223" s="13"/>
      <c r="K223" s="13"/>
      <c r="L223" s="8"/>
      <c r="M223" s="8"/>
      <c r="N223" s="8"/>
    </row>
    <row r="224" spans="1:14">
      <c r="A224" s="12">
        <v>4</v>
      </c>
      <c r="B224" s="11">
        <v>118.54</v>
      </c>
      <c r="C224" s="10">
        <v>198.12</v>
      </c>
      <c r="D224" s="10"/>
      <c r="E224" s="10"/>
      <c r="F224" s="9">
        <v>79.58</v>
      </c>
      <c r="G224" s="9">
        <v>6332.9763999999996</v>
      </c>
      <c r="H224" s="7">
        <v>0.67133457060907709</v>
      </c>
      <c r="I224" s="9">
        <v>0.19014378382435732</v>
      </c>
      <c r="J224" s="9">
        <v>0.12282624432351284</v>
      </c>
      <c r="K224" s="9">
        <v>79.58</v>
      </c>
      <c r="L224" s="8"/>
      <c r="M224" s="1"/>
      <c r="N224" s="8"/>
    </row>
    <row r="225" spans="1:8">
      <c r="A225" s="6"/>
      <c r="B225" s="5"/>
      <c r="H225" s="7"/>
    </row>
    <row r="226" spans="1:8">
      <c r="A226" s="6"/>
      <c r="B226" s="5"/>
      <c r="H226" s="4"/>
    </row>
    <row r="227" spans="1:8">
      <c r="A227" s="6"/>
      <c r="B227" s="5"/>
      <c r="H227" s="4"/>
    </row>
    <row r="228" spans="1:8">
      <c r="A228" s="6"/>
      <c r="B228" s="5"/>
      <c r="H228" s="4"/>
    </row>
    <row r="229" spans="1:8">
      <c r="A229" s="6"/>
      <c r="B229" s="5"/>
      <c r="H229" s="4"/>
    </row>
    <row r="230" spans="1:8">
      <c r="A230" s="6"/>
      <c r="B230" s="5"/>
      <c r="H230" s="4"/>
    </row>
    <row r="231" spans="1:8">
      <c r="A231" s="6"/>
      <c r="B231" s="5"/>
      <c r="H231" s="4"/>
    </row>
    <row r="232" spans="1:8">
      <c r="A232" s="6"/>
      <c r="B232" s="5"/>
      <c r="H232" s="4"/>
    </row>
    <row r="233" spans="1:8">
      <c r="A233" s="6"/>
      <c r="B233" s="5"/>
      <c r="H233" s="4"/>
    </row>
    <row r="234" spans="1:8">
      <c r="A234" s="6"/>
      <c r="B234" s="5"/>
      <c r="H234" s="4"/>
    </row>
    <row r="235" spans="1:8">
      <c r="A235" s="6"/>
      <c r="B235" s="5"/>
      <c r="H235" s="4"/>
    </row>
    <row r="236" spans="1:8">
      <c r="A236" s="6"/>
      <c r="B236" s="5"/>
      <c r="H236" s="4"/>
    </row>
    <row r="237" spans="1:8">
      <c r="A237" s="6"/>
      <c r="B237" s="5"/>
      <c r="H237" s="4"/>
    </row>
    <row r="238" spans="1:8">
      <c r="A238" s="6"/>
      <c r="B238" s="5"/>
      <c r="H238" s="4"/>
    </row>
    <row r="239" spans="1:8">
      <c r="A239" s="6"/>
      <c r="B239" s="5"/>
      <c r="H239" s="4"/>
    </row>
    <row r="240" spans="1:8">
      <c r="A240" s="6"/>
      <c r="B240" s="5"/>
      <c r="H240" s="4"/>
    </row>
    <row r="241" spans="1:8">
      <c r="A241" s="6"/>
      <c r="B241" s="5"/>
      <c r="H241" s="4"/>
    </row>
    <row r="242" spans="1:8">
      <c r="A242" s="6"/>
      <c r="B242" s="5"/>
      <c r="H242" s="4"/>
    </row>
    <row r="243" spans="1:8">
      <c r="A243" s="6"/>
      <c r="B243" s="5"/>
      <c r="H243" s="4"/>
    </row>
    <row r="244" spans="1:8">
      <c r="A244" s="6"/>
      <c r="B244" s="5"/>
      <c r="H244" s="4"/>
    </row>
    <row r="245" spans="1:8">
      <c r="A245" s="6"/>
      <c r="B245" s="5"/>
      <c r="H245" s="4"/>
    </row>
    <row r="246" spans="1:8">
      <c r="A246" s="6"/>
      <c r="B246" s="5"/>
      <c r="H246" s="4"/>
    </row>
    <row r="247" spans="1:8">
      <c r="A247" s="6"/>
      <c r="B247" s="5"/>
      <c r="H247" s="4"/>
    </row>
    <row r="248" spans="1:8">
      <c r="A248" s="6"/>
      <c r="B248" s="5"/>
      <c r="H248" s="4"/>
    </row>
    <row r="249" spans="1:8">
      <c r="A249" s="6"/>
      <c r="B249" s="5"/>
      <c r="H249" s="4"/>
    </row>
    <row r="250" spans="1:8">
      <c r="A250" s="6"/>
      <c r="B250" s="5"/>
      <c r="H250" s="4"/>
    </row>
    <row r="251" spans="1:8">
      <c r="A251" s="6"/>
      <c r="B251" s="5"/>
      <c r="H251" s="4"/>
    </row>
    <row r="252" spans="1:8">
      <c r="A252" s="6"/>
      <c r="B252" s="5"/>
      <c r="H252" s="4"/>
    </row>
    <row r="253" spans="1:8">
      <c r="A253" s="6"/>
      <c r="B253" s="5"/>
      <c r="H253" s="4"/>
    </row>
    <row r="254" spans="1:8">
      <c r="A254" s="6"/>
      <c r="B254" s="5"/>
      <c r="H254" s="4"/>
    </row>
    <row r="255" spans="1:8">
      <c r="A255" s="6"/>
      <c r="B255" s="5"/>
      <c r="H255" s="4"/>
    </row>
    <row r="256" spans="1:8">
      <c r="A256" s="6"/>
      <c r="B256" s="5"/>
      <c r="H256" s="4"/>
    </row>
    <row r="257" spans="1:8">
      <c r="A257" s="6"/>
      <c r="B257" s="5"/>
      <c r="H257" s="4"/>
    </row>
    <row r="258" spans="1:8">
      <c r="A258" s="6"/>
      <c r="B258" s="5"/>
      <c r="H258" s="4"/>
    </row>
    <row r="259" spans="1:8">
      <c r="A259" s="6"/>
      <c r="B259" s="5"/>
      <c r="H259" s="4"/>
    </row>
    <row r="260" spans="1:8">
      <c r="A260" s="6"/>
      <c r="B260" s="5"/>
      <c r="H260" s="4"/>
    </row>
    <row r="261" spans="1:8">
      <c r="A261" s="6"/>
      <c r="B261" s="5"/>
      <c r="H261" s="4"/>
    </row>
    <row r="262" spans="1:8">
      <c r="A262" s="6"/>
      <c r="B262" s="5"/>
      <c r="H262" s="4"/>
    </row>
    <row r="263" spans="1:8">
      <c r="A263" s="6"/>
      <c r="B263" s="5"/>
      <c r="H263" s="4"/>
    </row>
    <row r="264" spans="1:8">
      <c r="A264" s="6"/>
      <c r="B264" s="5"/>
      <c r="H264" s="4"/>
    </row>
    <row r="265" spans="1:8">
      <c r="A265" s="6"/>
      <c r="B265" s="5"/>
      <c r="H265" s="4"/>
    </row>
    <row r="266" spans="1:8">
      <c r="A266" s="6"/>
      <c r="B266" s="5"/>
      <c r="H266" s="4"/>
    </row>
    <row r="267" spans="1:8">
      <c r="A267" s="6"/>
      <c r="B267" s="5"/>
      <c r="H267" s="4"/>
    </row>
    <row r="268" spans="1:8">
      <c r="A268" s="6"/>
      <c r="B268" s="5"/>
      <c r="H268" s="4"/>
    </row>
    <row r="269" spans="1:8">
      <c r="A269" s="6"/>
      <c r="B269" s="5"/>
      <c r="H269" s="4"/>
    </row>
    <row r="270" spans="1:8">
      <c r="A270" s="6"/>
      <c r="B270" s="5"/>
      <c r="H270" s="4"/>
    </row>
    <row r="271" spans="1:8">
      <c r="A271" s="6"/>
      <c r="B271" s="5"/>
      <c r="H271" s="4"/>
    </row>
    <row r="272" spans="1:8">
      <c r="A272" s="6"/>
      <c r="B272" s="5"/>
      <c r="H272" s="4"/>
    </row>
    <row r="273" spans="1:8">
      <c r="A273" s="6"/>
      <c r="B273" s="5"/>
      <c r="H273" s="4"/>
    </row>
    <row r="274" spans="1:8">
      <c r="A274" s="6"/>
      <c r="B274" s="5"/>
      <c r="H274" s="4"/>
    </row>
    <row r="275" spans="1:8">
      <c r="A275" s="6"/>
      <c r="B275" s="5"/>
      <c r="H275" s="4"/>
    </row>
    <row r="276" spans="1:8">
      <c r="A276" s="6"/>
      <c r="B276" s="5"/>
      <c r="H276" s="4"/>
    </row>
    <row r="277" spans="1:8">
      <c r="A277" s="6"/>
      <c r="B277" s="5"/>
      <c r="H277" s="4"/>
    </row>
    <row r="278" spans="1:8">
      <c r="A278" s="6"/>
      <c r="B278" s="5"/>
      <c r="H278" s="4"/>
    </row>
    <row r="279" spans="1:8">
      <c r="A279" s="6"/>
      <c r="B279" s="5"/>
      <c r="H279" s="4"/>
    </row>
    <row r="280" spans="1:8">
      <c r="A280" s="6"/>
      <c r="B280" s="5"/>
      <c r="H280" s="4"/>
    </row>
    <row r="281" spans="1:8">
      <c r="A281" s="6"/>
      <c r="B281" s="5"/>
      <c r="H281" s="4"/>
    </row>
    <row r="282" spans="1:8">
      <c r="A282" s="6"/>
      <c r="B282" s="5"/>
      <c r="H282" s="4"/>
    </row>
    <row r="283" spans="1:8">
      <c r="A283" s="6"/>
      <c r="B283" s="5"/>
      <c r="H283" s="4"/>
    </row>
    <row r="284" spans="1:8">
      <c r="A284" s="6"/>
      <c r="B284" s="5"/>
      <c r="H284" s="4"/>
    </row>
    <row r="285" spans="1:8">
      <c r="A285" s="6"/>
      <c r="B285" s="5"/>
      <c r="H285" s="4"/>
    </row>
    <row r="286" spans="1:8">
      <c r="A286" s="6"/>
      <c r="B286" s="5"/>
      <c r="H286" s="4"/>
    </row>
    <row r="287" spans="1:8">
      <c r="A287" s="6"/>
      <c r="B287" s="5"/>
      <c r="H287" s="4"/>
    </row>
    <row r="288" spans="1:8">
      <c r="A288" s="6"/>
      <c r="B288" s="5"/>
      <c r="H288" s="4"/>
    </row>
    <row r="289" spans="1:8">
      <c r="A289" s="6"/>
      <c r="B289" s="5"/>
      <c r="H289" s="4"/>
    </row>
    <row r="290" spans="1:8">
      <c r="A290" s="6"/>
      <c r="B290" s="5"/>
      <c r="H290" s="4"/>
    </row>
    <row r="291" spans="1:8">
      <c r="A291" s="6"/>
      <c r="B291" s="5"/>
      <c r="H291" s="4"/>
    </row>
    <row r="292" spans="1:8">
      <c r="A292" s="6"/>
      <c r="B292" s="5"/>
      <c r="H292" s="4"/>
    </row>
    <row r="293" spans="1:8">
      <c r="A293" s="6"/>
      <c r="B293" s="5"/>
      <c r="H293" s="4"/>
    </row>
    <row r="294" spans="1:8">
      <c r="A294" s="6"/>
      <c r="B294" s="5"/>
      <c r="H294" s="4"/>
    </row>
    <row r="295" spans="1:8">
      <c r="A295" s="6"/>
      <c r="B295" s="5"/>
      <c r="H295" s="4"/>
    </row>
    <row r="296" spans="1:8">
      <c r="A296" s="6"/>
      <c r="B296" s="5"/>
      <c r="H296" s="4"/>
    </row>
    <row r="297" spans="1:8">
      <c r="A297" s="6"/>
      <c r="B297" s="5"/>
      <c r="H297" s="4"/>
    </row>
    <row r="298" spans="1:8">
      <c r="A298" s="6"/>
      <c r="B298" s="5"/>
      <c r="H298" s="4"/>
    </row>
    <row r="299" spans="1:8">
      <c r="A299" s="6"/>
      <c r="B299" s="5"/>
      <c r="H299" s="4"/>
    </row>
    <row r="300" spans="1:8">
      <c r="A300" s="6"/>
      <c r="B300" s="5"/>
      <c r="H300" s="4"/>
    </row>
    <row r="301" spans="1:8">
      <c r="A301" s="6"/>
      <c r="B301" s="5"/>
      <c r="H301" s="4"/>
    </row>
    <row r="302" spans="1:8">
      <c r="A302" s="6"/>
      <c r="B302" s="5"/>
      <c r="H302" s="4"/>
    </row>
    <row r="303" spans="1:8">
      <c r="A303" s="6"/>
      <c r="B303" s="5"/>
      <c r="H303" s="4"/>
    </row>
    <row r="304" spans="1:8">
      <c r="A304" s="6"/>
      <c r="B304" s="5"/>
      <c r="H304" s="4"/>
    </row>
    <row r="305" spans="1:8">
      <c r="A305" s="6"/>
      <c r="B305" s="5"/>
      <c r="H305" s="4"/>
    </row>
    <row r="306" spans="1:8">
      <c r="A306" s="6"/>
      <c r="B306" s="5"/>
      <c r="H306" s="4"/>
    </row>
    <row r="307" spans="1:8">
      <c r="A307" s="6"/>
      <c r="B307" s="5"/>
      <c r="H307" s="4"/>
    </row>
    <row r="308" spans="1:8">
      <c r="A308" s="6"/>
      <c r="B308" s="5"/>
      <c r="H308" s="4"/>
    </row>
    <row r="309" spans="1:8">
      <c r="A309" s="6"/>
      <c r="B309" s="5"/>
      <c r="H309" s="4"/>
    </row>
    <row r="310" spans="1:8">
      <c r="A310" s="6"/>
      <c r="B310" s="5"/>
      <c r="H310" s="4"/>
    </row>
    <row r="311" spans="1:8">
      <c r="A311" s="6"/>
      <c r="B311" s="5"/>
      <c r="H311" s="4"/>
    </row>
    <row r="312" spans="1:8">
      <c r="A312" s="6"/>
      <c r="B312" s="5"/>
      <c r="H312" s="4"/>
    </row>
    <row r="313" spans="1:8">
      <c r="A313" s="6"/>
      <c r="B313" s="5"/>
      <c r="H313" s="4"/>
    </row>
    <row r="314" spans="1:8">
      <c r="A314" s="6"/>
      <c r="B314" s="5"/>
      <c r="H314" s="4"/>
    </row>
    <row r="315" spans="1:8">
      <c r="A315" s="6"/>
      <c r="B315" s="5"/>
      <c r="H315" s="4"/>
    </row>
    <row r="316" spans="1:8">
      <c r="A316" s="6"/>
      <c r="B316" s="5"/>
      <c r="H316" s="4"/>
    </row>
    <row r="317" spans="1:8">
      <c r="A317" s="6"/>
      <c r="B317" s="5"/>
      <c r="H317" s="4"/>
    </row>
    <row r="318" spans="1:8">
      <c r="A318" s="6"/>
      <c r="B318" s="5"/>
      <c r="H318" s="4"/>
    </row>
    <row r="319" spans="1:8">
      <c r="A319" s="6"/>
      <c r="B319" s="5"/>
      <c r="H319" s="4"/>
    </row>
    <row r="320" spans="1:8">
      <c r="A320" s="6"/>
      <c r="B320" s="5"/>
      <c r="H320" s="4"/>
    </row>
    <row r="321" spans="1:8">
      <c r="A321" s="6"/>
      <c r="B321" s="5"/>
      <c r="H321" s="4"/>
    </row>
    <row r="322" spans="1:8">
      <c r="A322" s="6"/>
      <c r="B322" s="5"/>
      <c r="H322" s="4"/>
    </row>
    <row r="323" spans="1:8">
      <c r="A323" s="6"/>
      <c r="B323" s="5"/>
      <c r="H323" s="4"/>
    </row>
    <row r="324" spans="1:8">
      <c r="A324" s="6"/>
      <c r="B324" s="5"/>
      <c r="H324" s="4"/>
    </row>
    <row r="325" spans="1:8">
      <c r="A325" s="6"/>
      <c r="B325" s="5"/>
      <c r="H325" s="4"/>
    </row>
    <row r="326" spans="1:8">
      <c r="A326" s="6"/>
      <c r="B326" s="5"/>
      <c r="H326" s="4"/>
    </row>
    <row r="327" spans="1:8">
      <c r="A327" s="6"/>
      <c r="B327" s="5"/>
      <c r="H327" s="4"/>
    </row>
    <row r="328" spans="1:8">
      <c r="A328" s="6"/>
      <c r="B328" s="5"/>
      <c r="H328" s="4"/>
    </row>
    <row r="329" spans="1:8">
      <c r="A329" s="6"/>
      <c r="B329" s="5"/>
      <c r="H329" s="4"/>
    </row>
    <row r="330" spans="1:8">
      <c r="A330" s="6"/>
      <c r="B330" s="5"/>
      <c r="H330" s="4"/>
    </row>
    <row r="331" spans="1:8">
      <c r="A331" s="6"/>
      <c r="B331" s="5"/>
      <c r="H331" s="4"/>
    </row>
    <row r="332" spans="1:8">
      <c r="A332" s="6"/>
      <c r="B332" s="5"/>
      <c r="H332" s="4"/>
    </row>
    <row r="333" spans="1:8">
      <c r="A333" s="6"/>
      <c r="B333" s="5"/>
      <c r="H333" s="4"/>
    </row>
    <row r="334" spans="1:8">
      <c r="A334" s="6"/>
      <c r="B334" s="5"/>
      <c r="H334" s="4"/>
    </row>
    <row r="335" spans="1:8">
      <c r="A335" s="6"/>
      <c r="B335" s="5"/>
      <c r="H335" s="4"/>
    </row>
    <row r="336" spans="1:8">
      <c r="A336" s="6"/>
      <c r="B336" s="5"/>
      <c r="H336" s="4"/>
    </row>
    <row r="337" spans="1:8">
      <c r="A337" s="6"/>
      <c r="B337" s="5"/>
      <c r="H337" s="4"/>
    </row>
    <row r="338" spans="1:8">
      <c r="A338" s="6"/>
      <c r="B338" s="5"/>
      <c r="H338" s="4"/>
    </row>
    <row r="339" spans="1:8">
      <c r="A339" s="6"/>
      <c r="B339" s="5"/>
      <c r="H339" s="4"/>
    </row>
    <row r="340" spans="1:8">
      <c r="A340" s="6"/>
      <c r="B340" s="5"/>
      <c r="H340" s="4"/>
    </row>
    <row r="341" spans="1:8">
      <c r="A341" s="6"/>
      <c r="B341" s="5"/>
      <c r="H341" s="4"/>
    </row>
    <row r="342" spans="1:8">
      <c r="A342" s="6"/>
      <c r="B342" s="5"/>
      <c r="H342" s="4"/>
    </row>
    <row r="343" spans="1:8">
      <c r="A343" s="6"/>
      <c r="B343" s="5"/>
      <c r="H343" s="4"/>
    </row>
    <row r="344" spans="1:8">
      <c r="A344" s="6"/>
      <c r="B344" s="5"/>
      <c r="H344" s="4"/>
    </row>
    <row r="345" spans="1:8">
      <c r="A345" s="6"/>
      <c r="B345" s="5"/>
      <c r="H345" s="4"/>
    </row>
    <row r="346" spans="1:8">
      <c r="A346" s="6"/>
      <c r="B346" s="5"/>
      <c r="H346" s="4"/>
    </row>
    <row r="347" spans="1:8">
      <c r="A347" s="6"/>
      <c r="B347" s="5"/>
      <c r="H347" s="4"/>
    </row>
    <row r="348" spans="1:8">
      <c r="A348" s="6"/>
      <c r="B348" s="5"/>
      <c r="H348" s="4"/>
    </row>
    <row r="349" spans="1:8">
      <c r="A349" s="6"/>
      <c r="B349" s="5"/>
      <c r="H349" s="4"/>
    </row>
    <row r="350" spans="1:8">
      <c r="A350" s="6"/>
      <c r="B350" s="5"/>
      <c r="H350" s="4"/>
    </row>
    <row r="351" spans="1:8">
      <c r="A351" s="6"/>
      <c r="B351" s="5"/>
      <c r="H351" s="4"/>
    </row>
    <row r="352" spans="1:8">
      <c r="A352" s="6"/>
      <c r="B352" s="5"/>
      <c r="H352" s="4"/>
    </row>
    <row r="353" spans="1:8">
      <c r="A353" s="6"/>
      <c r="B353" s="5"/>
      <c r="H353" s="4"/>
    </row>
    <row r="354" spans="1:8">
      <c r="A354" s="6"/>
      <c r="B354" s="5"/>
      <c r="H354" s="4"/>
    </row>
    <row r="355" spans="1:8">
      <c r="A355" s="6"/>
      <c r="B355" s="5"/>
      <c r="H355" s="4"/>
    </row>
    <row r="356" spans="1:8">
      <c r="A356" s="6"/>
      <c r="B356" s="5"/>
      <c r="H356" s="4"/>
    </row>
    <row r="357" spans="1:8">
      <c r="A357" s="6"/>
      <c r="B357" s="5"/>
      <c r="H357" s="4"/>
    </row>
    <row r="358" spans="1:8">
      <c r="A358" s="6"/>
      <c r="B358" s="5"/>
      <c r="H358" s="4"/>
    </row>
    <row r="359" spans="1:8">
      <c r="A359" s="6"/>
      <c r="B359" s="5"/>
      <c r="H359" s="4"/>
    </row>
    <row r="360" spans="1:8">
      <c r="A360" s="6"/>
      <c r="B360" s="5"/>
      <c r="H360" s="4"/>
    </row>
    <row r="361" spans="1:8">
      <c r="A361" s="6"/>
      <c r="B361" s="5"/>
      <c r="H361" s="4"/>
    </row>
    <row r="362" spans="1:8">
      <c r="A362" s="6"/>
      <c r="B362" s="5"/>
      <c r="H362" s="4"/>
    </row>
    <row r="363" spans="1:8">
      <c r="A363" s="6"/>
      <c r="B363" s="5"/>
      <c r="H363" s="4"/>
    </row>
    <row r="364" spans="1:8">
      <c r="A364" s="6"/>
      <c r="B364" s="5"/>
      <c r="H364" s="4"/>
    </row>
    <row r="365" spans="1:8">
      <c r="A365" s="6"/>
      <c r="B365" s="5"/>
      <c r="H365" s="4"/>
    </row>
    <row r="366" spans="1:8">
      <c r="A366" s="6"/>
      <c r="B366" s="5"/>
      <c r="H366" s="4"/>
    </row>
    <row r="367" spans="1:8">
      <c r="A367" s="6"/>
      <c r="B367" s="5"/>
      <c r="H367" s="4"/>
    </row>
    <row r="368" spans="1:8">
      <c r="A368" s="6"/>
      <c r="B368" s="5"/>
      <c r="H368" s="4"/>
    </row>
    <row r="369" spans="1:2">
      <c r="A369" s="3"/>
      <c r="B369" s="2"/>
    </row>
    <row r="370" spans="1:2">
      <c r="A370" s="3"/>
      <c r="B370" s="2"/>
    </row>
    <row r="371" spans="1:2">
      <c r="A371" s="3"/>
      <c r="B371" s="2"/>
    </row>
    <row r="372" spans="1:2">
      <c r="A372" s="3"/>
      <c r="B372" s="2"/>
    </row>
    <row r="373" spans="1:2">
      <c r="A373" s="3"/>
      <c r="B373" s="2"/>
    </row>
  </sheetData>
  <mergeCells count="3">
    <mergeCell ref="A1:M1"/>
    <mergeCell ref="G4:I4"/>
    <mergeCell ref="A218:L219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73"/>
  <sheetViews>
    <sheetView zoomScaleNormal="100" workbookViewId="0">
      <selection activeCell="I13" sqref="I13"/>
    </sheetView>
  </sheetViews>
  <sheetFormatPr defaultRowHeight="15"/>
  <cols>
    <col min="1" max="1" width="10.7109375" customWidth="1"/>
    <col min="3" max="3" width="10.5703125" bestFit="1" customWidth="1"/>
    <col min="4" max="4" width="13.140625" customWidth="1"/>
    <col min="5" max="5" width="10.5703125" customWidth="1"/>
    <col min="6" max="6" width="9.28515625" customWidth="1"/>
    <col min="7" max="7" width="9.5703125" customWidth="1"/>
    <col min="8" max="8" width="11.5703125" customWidth="1"/>
    <col min="9" max="9" width="15.42578125" customWidth="1"/>
    <col min="10" max="10" width="14.140625" customWidth="1"/>
    <col min="11" max="11" width="10.28515625" customWidth="1"/>
    <col min="12" max="12" width="13.28515625" customWidth="1"/>
    <col min="13" max="13" width="10.85546875" customWidth="1"/>
  </cols>
  <sheetData>
    <row r="1" spans="1:14">
      <c r="A1" s="33" t="s">
        <v>32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>
      <c r="B2" s="39" t="s">
        <v>16</v>
      </c>
      <c r="C2" s="38">
        <v>0.93092182999999995</v>
      </c>
      <c r="D2" s="52" t="s">
        <v>31</v>
      </c>
      <c r="E2" s="38">
        <v>1</v>
      </c>
      <c r="G2" s="39" t="s">
        <v>30</v>
      </c>
      <c r="H2">
        <v>12</v>
      </c>
    </row>
    <row r="3" spans="1:14" ht="33">
      <c r="A3" s="30" t="s">
        <v>5</v>
      </c>
      <c r="B3" s="30" t="s">
        <v>4</v>
      </c>
      <c r="C3" s="31" t="s">
        <v>29</v>
      </c>
      <c r="D3" s="31" t="s">
        <v>28</v>
      </c>
      <c r="E3" s="31" t="s">
        <v>3</v>
      </c>
      <c r="F3" s="30" t="s">
        <v>2</v>
      </c>
      <c r="G3" s="30" t="s">
        <v>1</v>
      </c>
      <c r="K3" s="30" t="s">
        <v>0</v>
      </c>
      <c r="M3" t="s">
        <v>27</v>
      </c>
    </row>
    <row r="4" spans="1:14">
      <c r="A4" s="6">
        <v>35065</v>
      </c>
      <c r="B4" s="28">
        <v>1.68</v>
      </c>
      <c r="C4" s="51" t="str">
        <f ca="1">IF($M4&gt;=$H$2,IF(C3="xxxxx",SUM($B$4:$B4)/$H$2,$C$2*($B4-OFFSET($B4,-$H$2,2,1,1))+(1-$C$2)*OFFSET($B4,-1,2,1,1)),"xxxxx")</f>
        <v>xxxxx</v>
      </c>
      <c r="D4" s="51">
        <f ca="1">IF(M4&gt;$H$2,$E$2*(B4-C4)+(1-$E$2)*OFFSET(B4,-$H$2,2,1,1),B4-OFFSET($B$4,$H$2-$M$4,1,1,1))</f>
        <v>-4.892500000000001</v>
      </c>
      <c r="E4" s="62" t="str">
        <f ca="1">IF(M4&gt;$H$2,IF(C3="xxxxx","",C3+OFFSET(E4,-$H$2,-1,1,1)),"xxxxx")</f>
        <v>xxxxx</v>
      </c>
      <c r="F4" s="61" t="str">
        <f>IF(M4&gt;$H$2,ABS(E4-B4),"")</f>
        <v/>
      </c>
      <c r="G4" s="59" t="str">
        <f>IF(M4&gt;$H$2,(E4-B4)^2,"")</f>
        <v/>
      </c>
      <c r="H4" s="60"/>
      <c r="I4" s="59" t="str">
        <f>IF(M4&gt;$H$2,((E4-B4)/B3)^2,"")</f>
        <v/>
      </c>
      <c r="J4" s="8" t="s">
        <v>12</v>
      </c>
      <c r="K4" s="8" t="s">
        <v>12</v>
      </c>
      <c r="L4" s="8" t="s">
        <v>12</v>
      </c>
      <c r="M4" s="5">
        <v>1</v>
      </c>
      <c r="N4" s="5"/>
    </row>
    <row r="5" spans="1:14">
      <c r="A5" s="6">
        <v>35096</v>
      </c>
      <c r="B5" s="28">
        <v>1.2</v>
      </c>
      <c r="C5" s="51" t="str">
        <f ca="1">IF($M5&gt;=$H$2,IF(C4="xxxxx",SUM($B$4:$B5)/$H$2,$C$2*($B5-OFFSET($B5,-$H$2,2,1,1))+(1-$C$2)*OFFSET($B5,-1,2,1,1)),"xxxxx")</f>
        <v>xxxxx</v>
      </c>
      <c r="D5" s="51">
        <f ca="1">IF(M5&gt;$H$2,$E$2*(B5-C5)+(1-$E$2)*OFFSET(B5,-$H$2,2,1,1),B5-OFFSET($B$4,$H$2-$M$4,1,1,1))</f>
        <v>-5.3725000000000005</v>
      </c>
      <c r="E5" s="62" t="str">
        <f ca="1">IF(M5&gt;$H$2,IF(C4="xxxxx","",C4+OFFSET(E5,-$H$2,-1,1,1)),"xxxxx")</f>
        <v>xxxxx</v>
      </c>
      <c r="F5" s="61" t="str">
        <f>IF(M5&gt;$H$2,ABS(E5-B5),"")</f>
        <v/>
      </c>
      <c r="G5" s="59" t="str">
        <f>IF(M5&gt;$H$2,(E5-B5)^2,"")</f>
        <v/>
      </c>
      <c r="H5" s="60" t="str">
        <f>IF(M5&gt;$H$2,ABS((B5-E5)/B5),"")</f>
        <v/>
      </c>
      <c r="I5" s="59" t="str">
        <f>IF(M5&gt;$H$2,((E5-B5)/B4)^2,"")</f>
        <v/>
      </c>
      <c r="J5" s="1" t="str">
        <f>IF(M5&gt;$H$2,((B5-B4)/B4)^2,"")</f>
        <v/>
      </c>
      <c r="K5" s="1" t="str">
        <f>IF(M5&gt;$H$2,E5-B5,"")</f>
        <v/>
      </c>
      <c r="L5" s="58" t="str">
        <f>IF(M5&gt;($H$2+1),ABS(K5-K4)^2,"")</f>
        <v/>
      </c>
      <c r="M5" s="5">
        <v>2</v>
      </c>
      <c r="N5" s="5"/>
    </row>
    <row r="6" spans="1:14">
      <c r="A6" s="6">
        <v>35125</v>
      </c>
      <c r="B6" s="28">
        <v>1.27</v>
      </c>
      <c r="C6" s="51" t="str">
        <f ca="1">IF($M6&gt;=$H$2,IF(C5="xxxxx",SUM($B$4:$B6)/$H$2,$C$2*($B6-OFFSET($B6,-$H$2,2,1,1))+(1-$C$2)*OFFSET($B6,-1,2,1,1)),"xxxxx")</f>
        <v>xxxxx</v>
      </c>
      <c r="D6" s="51">
        <f ca="1">IF(M6&gt;$H$2,$E$2*(B6-C6)+(1-$E$2)*OFFSET(B6,-$H$2,2,1,1),B6-OFFSET($B$4,$H$2-$M$4,1,1,1))</f>
        <v>-5.3025000000000002</v>
      </c>
      <c r="E6" s="62" t="str">
        <f ca="1">IF(M6&gt;$H$2,IF(C5="xxxxx","",C5+OFFSET(E6,-$H$2,-1,1,1)),"xxxxx")</f>
        <v>xxxxx</v>
      </c>
      <c r="F6" s="61" t="str">
        <f>IF(M6&gt;$H$2,ABS(E6-B6),"")</f>
        <v/>
      </c>
      <c r="G6" s="59" t="str">
        <f>IF(M6&gt;$H$2,(E6-B6)^2,"")</f>
        <v/>
      </c>
      <c r="H6" s="60" t="str">
        <f>IF(M6&gt;$H$2,ABS((B6-E6)/B6),"")</f>
        <v/>
      </c>
      <c r="I6" s="59" t="str">
        <f>IF(M6&gt;$H$2,((E6-B6)/B5)^2,"")</f>
        <v/>
      </c>
      <c r="J6" s="1" t="str">
        <f>IF(M6&gt;$H$2,((B6-B5)/B5)^2,"")</f>
        <v/>
      </c>
      <c r="K6" s="1" t="str">
        <f>IF(M6&gt;$H$2,E6-B6,"")</f>
        <v/>
      </c>
      <c r="L6" s="58" t="str">
        <f>IF(M6&gt;($H$2+1),ABS(K6-K5)^2,"")</f>
        <v/>
      </c>
      <c r="M6" s="5">
        <v>3</v>
      </c>
      <c r="N6" s="5"/>
    </row>
    <row r="7" spans="1:14">
      <c r="A7" s="6">
        <v>35156</v>
      </c>
      <c r="B7" s="28">
        <v>1.23</v>
      </c>
      <c r="C7" s="51" t="str">
        <f ca="1">IF($M7&gt;=$H$2,IF(C6="xxxxx",SUM($B$4:$B7)/$H$2,$C$2*($B7-OFFSET($B7,-$H$2,2,1,1))+(1-$C$2)*OFFSET($B7,-1,2,1,1)),"xxxxx")</f>
        <v>xxxxx</v>
      </c>
      <c r="D7" s="51">
        <f ca="1">IF(M7&gt;$H$2,$E$2*(B7-C7)+(1-$E$2)*OFFSET(B7,-$H$2,2,1,1),B7-OFFSET($B$4,$H$2-$M$4,1,1,1))</f>
        <v>-5.3425000000000011</v>
      </c>
      <c r="E7" s="62" t="str">
        <f ca="1">IF(M7&gt;$H$2,IF(C6="xxxxx","",C6+OFFSET(E7,-$H$2,-1,1,1)),"xxxxx")</f>
        <v>xxxxx</v>
      </c>
      <c r="F7" s="61" t="str">
        <f>IF(M7&gt;$H$2,ABS(E7-B7),"")</f>
        <v/>
      </c>
      <c r="G7" s="59" t="str">
        <f>IF(M7&gt;$H$2,(E7-B7)^2,"")</f>
        <v/>
      </c>
      <c r="H7" s="60" t="str">
        <f>IF(M7&gt;$H$2,ABS((B7-E7)/B7),"")</f>
        <v/>
      </c>
      <c r="I7" s="59" t="str">
        <f>IF(M7&gt;$H$2,((E7-B7)/B6)^2,"")</f>
        <v/>
      </c>
      <c r="J7" s="1" t="str">
        <f>IF(M7&gt;$H$2,((B7-B6)/B6)^2,"")</f>
        <v/>
      </c>
      <c r="K7" s="1" t="str">
        <f>IF(M7&gt;$H$2,E7-B7,"")</f>
        <v/>
      </c>
      <c r="L7" s="58" t="str">
        <f>IF(M7&gt;($H$2+1),ABS(K7-K6)^2,"")</f>
        <v/>
      </c>
      <c r="M7" s="5">
        <v>4</v>
      </c>
      <c r="N7" s="5"/>
    </row>
    <row r="8" spans="1:14">
      <c r="A8" s="6">
        <v>35186</v>
      </c>
      <c r="B8" s="28">
        <v>2.09</v>
      </c>
      <c r="C8" s="51" t="str">
        <f ca="1">IF($M8&gt;=$H$2,IF(C7="xxxxx",SUM($B$4:$B8)/$H$2,$C$2*($B8-OFFSET($B8,-$H$2,2,1,1))+(1-$C$2)*OFFSET($B8,-1,2,1,1)),"xxxxx")</f>
        <v>xxxxx</v>
      </c>
      <c r="D8" s="51">
        <f ca="1">IF(M8&gt;$H$2,$E$2*(B8-C8)+(1-$E$2)*OFFSET(B8,-$H$2,2,1,1),B8-OFFSET($B$4,$H$2-$M$4,1,1,1))</f>
        <v>-4.4825000000000008</v>
      </c>
      <c r="E8" s="62" t="str">
        <f ca="1">IF(M8&gt;$H$2,IF(C7="xxxxx","",C7+OFFSET(E8,-$H$2,-1,1,1)),"xxxxx")</f>
        <v>xxxxx</v>
      </c>
      <c r="F8" s="61" t="str">
        <f>IF(M8&gt;$H$2,ABS(E8-B8),"")</f>
        <v/>
      </c>
      <c r="G8" s="59" t="str">
        <f>IF(M8&gt;$H$2,(E8-B8)^2,"")</f>
        <v/>
      </c>
      <c r="H8" s="60" t="str">
        <f>IF(M8&gt;$H$2,ABS((B8-E8)/B8),"")</f>
        <v/>
      </c>
      <c r="I8" s="59" t="str">
        <f>IF(M8&gt;$H$2,((E8-B8)/B7)^2,"")</f>
        <v/>
      </c>
      <c r="J8" s="1" t="str">
        <f>IF(M8&gt;$H$2,((B8-B7)/B7)^2,"")</f>
        <v/>
      </c>
      <c r="K8" s="1" t="str">
        <f>IF(M8&gt;$H$2,E8-B8,"")</f>
        <v/>
      </c>
      <c r="L8" s="58" t="str">
        <f>IF(M8&gt;($H$2+1),ABS(K8-K7)^2,"")</f>
        <v/>
      </c>
      <c r="M8" s="5">
        <v>5</v>
      </c>
      <c r="N8" s="5"/>
    </row>
    <row r="9" spans="1:14">
      <c r="A9" s="6">
        <v>35217</v>
      </c>
      <c r="B9" s="28">
        <v>2.19</v>
      </c>
      <c r="C9" s="51" t="str">
        <f ca="1">IF($M9&gt;=$H$2,IF(C8="xxxxx",SUM($B$4:$B9)/$H$2,$C$2*($B9-OFFSET($B9,-$H$2,2,1,1))+(1-$C$2)*OFFSET($B9,-1,2,1,1)),"xxxxx")</f>
        <v>xxxxx</v>
      </c>
      <c r="D9" s="51">
        <f ca="1">IF(M9&gt;$H$2,$E$2*(B9-C9)+(1-$E$2)*OFFSET(B9,-$H$2,2,1,1),B9-OFFSET($B$4,$H$2-$M$4,1,1,1))</f>
        <v>-4.3825000000000003</v>
      </c>
      <c r="E9" s="62" t="str">
        <f ca="1">IF(M9&gt;$H$2,IF(C8="xxxxx","",C8+OFFSET(E9,-$H$2,-1,1,1)),"xxxxx")</f>
        <v>xxxxx</v>
      </c>
      <c r="F9" s="61" t="str">
        <f>IF(M9&gt;$H$2,ABS(E9-B9),"")</f>
        <v/>
      </c>
      <c r="G9" s="59" t="str">
        <f>IF(M9&gt;$H$2,(E9-B9)^2,"")</f>
        <v/>
      </c>
      <c r="H9" s="60" t="str">
        <f>IF(M9&gt;$H$2,ABS((B9-E9)/B9),"")</f>
        <v/>
      </c>
      <c r="I9" s="59" t="str">
        <f>IF(M9&gt;$H$2,((E9-B9)/B8)^2,"")</f>
        <v/>
      </c>
      <c r="J9" s="1" t="str">
        <f>IF(M9&gt;$H$2,((B9-B8)/B8)^2,"")</f>
        <v/>
      </c>
      <c r="K9" s="1" t="str">
        <f>IF(M9&gt;$H$2,E9-B9,"")</f>
        <v/>
      </c>
      <c r="L9" s="58" t="str">
        <f>IF(M9&gt;($H$2+1),ABS(K9-K8)^2,"")</f>
        <v/>
      </c>
      <c r="M9" s="5">
        <v>6</v>
      </c>
      <c r="N9" s="5"/>
    </row>
    <row r="10" spans="1:14">
      <c r="A10" s="6">
        <v>35247</v>
      </c>
      <c r="B10" s="28">
        <v>4.6100000000000003</v>
      </c>
      <c r="C10" s="51" t="str">
        <f ca="1">IF($M10&gt;=$H$2,IF(C9="xxxxx",SUM($B$4:$B10)/$H$2,$C$2*($B10-OFFSET($B10,-$H$2,2,1,1))+(1-$C$2)*OFFSET($B10,-1,2,1,1)),"xxxxx")</f>
        <v>xxxxx</v>
      </c>
      <c r="D10" s="51">
        <f ca="1">IF(M10&gt;$H$2,$E$2*(B10-C10)+(1-$E$2)*OFFSET(B10,-$H$2,2,1,1),B10-OFFSET($B$4,$H$2-$M$4,1,1,1))</f>
        <v>-1.9625000000000004</v>
      </c>
      <c r="E10" s="62" t="str">
        <f ca="1">IF(M10&gt;$H$2,IF(C9="xxxxx","",C9+OFFSET(E10,-$H$2,-1,1,1)),"xxxxx")</f>
        <v>xxxxx</v>
      </c>
      <c r="F10" s="61" t="str">
        <f>IF(M10&gt;$H$2,ABS(E10-B10),"")</f>
        <v/>
      </c>
      <c r="G10" s="59" t="str">
        <f>IF(M10&gt;$H$2,(E10-B10)^2,"")</f>
        <v/>
      </c>
      <c r="H10" s="60" t="str">
        <f>IF(M10&gt;$H$2,ABS((B10-E10)/B10),"")</f>
        <v/>
      </c>
      <c r="I10" s="59" t="str">
        <f>IF(M10&gt;$H$2,((E10-B10)/B9)^2,"")</f>
        <v/>
      </c>
      <c r="J10" s="1" t="str">
        <f>IF(M10&gt;$H$2,((B10-B9)/B9)^2,"")</f>
        <v/>
      </c>
      <c r="K10" s="1" t="str">
        <f>IF(M10&gt;$H$2,E10-B10,"")</f>
        <v/>
      </c>
      <c r="L10" s="58" t="str">
        <f>IF(M10&gt;($H$2+1),ABS(K10-K9)^2,"")</f>
        <v/>
      </c>
      <c r="M10" s="5">
        <v>7</v>
      </c>
      <c r="N10" s="5"/>
    </row>
    <row r="11" spans="1:14">
      <c r="A11" s="6">
        <v>35278</v>
      </c>
      <c r="B11" s="28">
        <v>13.66</v>
      </c>
      <c r="C11" s="51" t="str">
        <f ca="1">IF($M11&gt;=$H$2,IF(C10="xxxxx",SUM($B$4:$B11)/$H$2,$C$2*($B11-OFFSET($B11,-$H$2,2,1,1))+(1-$C$2)*OFFSET($B11,-1,2,1,1)),"xxxxx")</f>
        <v>xxxxx</v>
      </c>
      <c r="D11" s="51">
        <f ca="1">IF(M11&gt;$H$2,$E$2*(B11-C11)+(1-$E$2)*OFFSET(B11,-$H$2,2,1,1),B11-OFFSET($B$4,$H$2-$M$4,1,1,1))</f>
        <v>7.0874999999999995</v>
      </c>
      <c r="E11" s="62" t="str">
        <f ca="1">IF(M11&gt;$H$2,IF(C10="xxxxx","",C10+OFFSET(E11,-$H$2,-1,1,1)),"xxxxx")</f>
        <v>xxxxx</v>
      </c>
      <c r="F11" s="61" t="str">
        <f>IF(M11&gt;$H$2,ABS(E11-B11),"")</f>
        <v/>
      </c>
      <c r="G11" s="59" t="str">
        <f>IF(M11&gt;$H$2,(E11-B11)^2,"")</f>
        <v/>
      </c>
      <c r="H11" s="60" t="str">
        <f>IF(M11&gt;$H$2,ABS((B11-E11)/B11),"")</f>
        <v/>
      </c>
      <c r="I11" s="59" t="str">
        <f>IF(M11&gt;$H$2,((E11-B11)/B10)^2,"")</f>
        <v/>
      </c>
      <c r="J11" s="1" t="str">
        <f>IF(M11&gt;$H$2,((B11-B10)/B10)^2,"")</f>
        <v/>
      </c>
      <c r="K11" s="1" t="str">
        <f>IF(M11&gt;$H$2,E11-B11,"")</f>
        <v/>
      </c>
      <c r="L11" s="58" t="str">
        <f>IF(M11&gt;($H$2+1),ABS(K11-K10)^2,"")</f>
        <v/>
      </c>
      <c r="M11" s="5">
        <v>8</v>
      </c>
      <c r="N11" s="5"/>
    </row>
    <row r="12" spans="1:14">
      <c r="A12" s="6">
        <v>35309</v>
      </c>
      <c r="B12" s="28">
        <v>15.38</v>
      </c>
      <c r="C12" s="51" t="str">
        <f ca="1">IF($M12&gt;=$H$2,IF(C11="xxxxx",SUM($B$4:$B12)/$H$2,$C$2*($B12-OFFSET($B12,-$H$2,2,1,1))+(1-$C$2)*OFFSET($B12,-1,2,1,1)),"xxxxx")</f>
        <v>xxxxx</v>
      </c>
      <c r="D12" s="51">
        <f ca="1">IF(M12&gt;$H$2,$E$2*(B12-C12)+(1-$E$2)*OFFSET(B12,-$H$2,2,1,1),B12-OFFSET($B$4,$H$2-$M$4,1,1,1))</f>
        <v>8.807500000000001</v>
      </c>
      <c r="E12" s="62" t="str">
        <f ca="1">IF(M12&gt;$H$2,IF(C11="xxxxx","",C11+OFFSET(E12,-$H$2,-1,1,1)),"xxxxx")</f>
        <v>xxxxx</v>
      </c>
      <c r="F12" s="61" t="str">
        <f>IF(M12&gt;$H$2,ABS(E12-B12),"")</f>
        <v/>
      </c>
      <c r="G12" s="59" t="str">
        <f>IF(M12&gt;$H$2,(E12-B12)^2,"")</f>
        <v/>
      </c>
      <c r="H12" s="60" t="str">
        <f>IF(M12&gt;$H$2,ABS((B12-E12)/B12),"")</f>
        <v/>
      </c>
      <c r="I12" s="59" t="str">
        <f>IF(M12&gt;$H$2,((E12-B12)/B11)^2,"")</f>
        <v/>
      </c>
      <c r="J12" s="1" t="str">
        <f>IF(M12&gt;$H$2,((B12-B11)/B11)^2,"")</f>
        <v/>
      </c>
      <c r="K12" s="1" t="str">
        <f>IF(M12&gt;$H$2,E12-B12,"")</f>
        <v/>
      </c>
      <c r="L12" s="58" t="str">
        <f>IF(M12&gt;($H$2+1),ABS(K12-K11)^2,"")</f>
        <v/>
      </c>
      <c r="M12" s="5">
        <v>9</v>
      </c>
      <c r="N12" s="5"/>
    </row>
    <row r="13" spans="1:14">
      <c r="A13" s="6">
        <v>35339</v>
      </c>
      <c r="B13" s="28">
        <v>13.01</v>
      </c>
      <c r="C13" s="51" t="str">
        <f ca="1">IF($M13&gt;=$H$2,IF(C12="xxxxx",SUM($B$4:$B13)/$H$2,$C$2*($B13-OFFSET($B13,-$H$2,2,1,1))+(1-$C$2)*OFFSET($B13,-1,2,1,1)),"xxxxx")</f>
        <v>xxxxx</v>
      </c>
      <c r="D13" s="51">
        <f ca="1">IF(M13&gt;$H$2,$E$2*(B13-C13)+(1-$E$2)*OFFSET(B13,-$H$2,2,1,1),B13-OFFSET($B$4,$H$2-$M$4,1,1,1))</f>
        <v>6.4374999999999991</v>
      </c>
      <c r="E13" s="62" t="str">
        <f ca="1">IF(M13&gt;$H$2,IF(C12="xxxxx","",C12+OFFSET(E13,-$H$2,-1,1,1)),"xxxxx")</f>
        <v>xxxxx</v>
      </c>
      <c r="F13" s="61" t="str">
        <f>IF(M13&gt;$H$2,ABS(E13-B13),"")</f>
        <v/>
      </c>
      <c r="G13" s="59" t="str">
        <f>IF(M13&gt;$H$2,(E13-B13)^2,"")</f>
        <v/>
      </c>
      <c r="H13" s="60" t="str">
        <f>IF(M13&gt;$H$2,ABS((B13-E13)/B13),"")</f>
        <v/>
      </c>
      <c r="I13" s="59" t="str">
        <f>IF(M13&gt;$H$2,((E13-B13)/B12)^2,"")</f>
        <v/>
      </c>
      <c r="J13" s="1" t="str">
        <f>IF(M13&gt;$H$2,((B13-B12)/B12)^2,"")</f>
        <v/>
      </c>
      <c r="K13" s="1" t="str">
        <f>IF(M13&gt;$H$2,E13-B13,"")</f>
        <v/>
      </c>
      <c r="L13" s="58" t="str">
        <f>IF(M13&gt;($H$2+1),ABS(K13-K12)^2,"")</f>
        <v/>
      </c>
      <c r="M13" s="5">
        <v>10</v>
      </c>
    </row>
    <row r="14" spans="1:14">
      <c r="A14" s="6">
        <v>35370</v>
      </c>
      <c r="B14" s="28">
        <v>18.23</v>
      </c>
      <c r="C14" s="51" t="str">
        <f ca="1">IF($M14&gt;=$H$2,IF(C13="xxxxx",SUM($B$4:$B14)/$H$2,$C$2*($B14-OFFSET($B14,-$H$2,2,1,1))+(1-$C$2)*OFFSET($B14,-1,2,1,1)),"xxxxx")</f>
        <v>xxxxx</v>
      </c>
      <c r="D14" s="51">
        <f ca="1">IF(M14&gt;$H$2,$E$2*(B14-C14)+(1-$E$2)*OFFSET(B14,-$H$2,2,1,1),B14-OFFSET($B$4,$H$2-$M$4,1,1,1))</f>
        <v>11.657499999999999</v>
      </c>
      <c r="E14" s="62" t="str">
        <f ca="1">IF(M14&gt;$H$2,IF(C13="xxxxx","",C13+OFFSET(E14,-$H$2,-1,1,1)),"xxxxx")</f>
        <v>xxxxx</v>
      </c>
      <c r="F14" s="61" t="str">
        <f>IF(M14&gt;$H$2,ABS(E14-B14),"")</f>
        <v/>
      </c>
      <c r="G14" s="59" t="str">
        <f>IF(M14&gt;$H$2,(E14-B14)^2,"")</f>
        <v/>
      </c>
      <c r="H14" s="60" t="str">
        <f>IF(M14&gt;$H$2,ABS((B14-E14)/B14),"")</f>
        <v/>
      </c>
      <c r="I14" s="59" t="str">
        <f>IF(M14&gt;$H$2,((E14-B14)/B13)^2,"")</f>
        <v/>
      </c>
      <c r="J14" s="1" t="str">
        <f>IF(M14&gt;$H$2,((B14-B13)/B13)^2,"")</f>
        <v/>
      </c>
      <c r="K14" s="1" t="str">
        <f>IF(M14&gt;$H$2,E14-B14,"")</f>
        <v/>
      </c>
      <c r="L14" s="58" t="str">
        <f>IF(M14&gt;($H$2+1),ABS(K14-K13)^2,"")</f>
        <v/>
      </c>
      <c r="M14" s="5">
        <v>11</v>
      </c>
    </row>
    <row r="15" spans="1:14">
      <c r="A15" s="6">
        <v>35400</v>
      </c>
      <c r="B15" s="28">
        <v>4.32</v>
      </c>
      <c r="C15" s="51">
        <f ca="1">IF($M15&gt;=$H$2,IF(C14="xxxxx",SUM($B$4:$B15)/$H$2,$C$2*($B15-OFFSET($B15,-$H$2,2,1,1))+(1-$C$2)*OFFSET($B15,-1,2,1,1)),"xxxxx")</f>
        <v>6.5725000000000007</v>
      </c>
      <c r="D15" s="51">
        <f ca="1">IF(M15&gt;$H$2,$E$2*(B15-C15)+(1-$E$2)*OFFSET(B15,-$H$2,2,1,1),B15-OFFSET($B$4,$H$2-$M$4,1,1,1))</f>
        <v>-2.2525000000000004</v>
      </c>
      <c r="E15" s="62" t="str">
        <f ca="1">IF(M15&gt;$H$2,IF(C14="xxxxx","",C14+OFFSET(E15,-$H$2,-1,1,1)),"xxxxx")</f>
        <v>xxxxx</v>
      </c>
      <c r="F15" s="61" t="str">
        <f>IF(M15&gt;$H$2,ABS(E15-B15),"")</f>
        <v/>
      </c>
      <c r="G15" s="59" t="str">
        <f>IF(M15&gt;$H$2,(E15-B15)^2,"")</f>
        <v/>
      </c>
      <c r="H15" s="60" t="str">
        <f>IF(M15&gt;$H$2,ABS((B15-E15)/B15),"")</f>
        <v/>
      </c>
      <c r="I15" s="59" t="str">
        <f>IF(M15&gt;$H$2,((E15-B15)/B14)^2,"")</f>
        <v/>
      </c>
      <c r="J15" s="1" t="str">
        <f>IF(M15&gt;$H$2,((B15-B14)/B14)^2,"")</f>
        <v/>
      </c>
      <c r="K15" s="1" t="str">
        <f>IF(M15&gt;$H$2,E15-B15,"")</f>
        <v/>
      </c>
      <c r="L15" s="58" t="str">
        <f>IF(M15&gt;($H$2+1),ABS(K15-K14)^2,"")</f>
        <v/>
      </c>
      <c r="M15" s="5">
        <v>12</v>
      </c>
    </row>
    <row r="16" spans="1:14">
      <c r="A16" s="6">
        <v>35431</v>
      </c>
      <c r="B16" s="28">
        <v>1.81</v>
      </c>
      <c r="C16" s="51">
        <f ca="1">IF($M16&gt;=$H$2,IF(C15="xxxxx",SUM($B$4:$B16)/$H$2,$C$2*($B16-OFFSET($B16,-$H$2,2,1,1))+(1-$C$2)*OFFSET($B16,-1,1,1,1)),"xxxxx")</f>
        <v>6.6935198379000003</v>
      </c>
      <c r="D16" s="51">
        <f ca="1">IF(M16&gt;$H$2,$E$2*(B16-C16)+(1-$E$2)*OFFSET(B16,-$H$2,2,1,1),B16-OFFSET($B$4,$H$2-$M$4,1,1,1))</f>
        <v>-4.8835198378999998</v>
      </c>
      <c r="E16" s="62">
        <f ca="1">IF(M16&gt;$H$2,IF(C15="xxxxx","",C15+OFFSET(E16,-$H$2,-1,1,1)),"xxxxx")</f>
        <v>1.6799999999999997</v>
      </c>
      <c r="F16" s="61">
        <f ca="1">IF(M16&gt;$H$2,ABS(E16-B16),"")</f>
        <v>0.13000000000000034</v>
      </c>
      <c r="G16" s="59">
        <f ca="1">IF(M16&gt;$H$2,(E16-B16)^2,"")</f>
        <v>1.6900000000000089E-2</v>
      </c>
      <c r="H16" s="60">
        <f ca="1">IF(M16&gt;$H$2,ABS((B16-E16)/B16),"")</f>
        <v>7.182320441988968E-2</v>
      </c>
      <c r="I16" s="59">
        <f ca="1">IF(M16&gt;$H$2,((E16-B16)/B15)^2,"")</f>
        <v>9.0556412894376309E-4</v>
      </c>
      <c r="J16" s="1">
        <f>IF(M16&gt;$H$2,((B16-B15)/B15)^2,"")</f>
        <v>0.33758251886145402</v>
      </c>
      <c r="K16" s="1">
        <f ca="1">IF(M16&gt;$H$2,E16-B16,"")</f>
        <v>-0.13000000000000034</v>
      </c>
      <c r="L16" s="58" t="str">
        <f>IF(M16&gt;($H$2+1),ABS(K16-K15)^2,"")</f>
        <v/>
      </c>
      <c r="M16" s="5">
        <v>13</v>
      </c>
    </row>
    <row r="17" spans="1:13">
      <c r="A17" s="6">
        <v>35462</v>
      </c>
      <c r="B17" s="28">
        <v>1.28</v>
      </c>
      <c r="C17" s="51">
        <f ca="1">IF($M17&gt;=$H$2,IF(C16="xxxxx",SUM($B$4:$B17)/$H$2,$C$2*($B17-OFFSET($B17,-$H$2,2,1,1))+(1-$C$2)*OFFSET($B17,-1,1,1,1)),"xxxxx")</f>
        <v>6.6553335753358294</v>
      </c>
      <c r="D17" s="51">
        <f ca="1">IF(M17&gt;$H$2,$E$2*(B17-C17)+(1-$E$2)*OFFSET(B17,-$H$2,2,1,1),B17-OFFSET($B$4,$H$2-$M$4,1,1,1))</f>
        <v>-5.3753335753358291</v>
      </c>
      <c r="E17" s="62">
        <f ca="1">IF(M17&gt;$H$2,IF(C16="xxxxx","",C16+OFFSET(E17,-$H$2,-1,1,1)),"xxxxx")</f>
        <v>1.3210198378999998</v>
      </c>
      <c r="F17" s="61">
        <f ca="1">IF(E17="xxxxx","",ABS(E17-B17))</f>
        <v>4.1019837899999745E-2</v>
      </c>
      <c r="G17" s="59">
        <f ca="1">IF(M17&gt;$H$2,(E17-B17)^2,"")</f>
        <v>1.6826271013422555E-3</v>
      </c>
      <c r="H17" s="60">
        <f ca="1">IF(M17&gt;$H$2,ABS((B17-E17)/B17),"")</f>
        <v>3.2046748359374801E-2</v>
      </c>
      <c r="I17" s="59">
        <f ca="1">IF(M17&gt;$H$2,((E17-B17)/B16)^2,"")</f>
        <v>5.1360675844518036E-4</v>
      </c>
      <c r="J17" s="1">
        <f>IF(M17&gt;$H$2,((B17-B16)/B16)^2,"")</f>
        <v>8.5742193461738059E-2</v>
      </c>
      <c r="K17" s="1">
        <f ca="1">IF(M17&gt;$H$2,E17-B17,"")</f>
        <v>4.1019837899999745E-2</v>
      </c>
      <c r="L17" s="58">
        <f ca="1">IF(M17&gt;($H$2+1),ABS(K17-K16)^2,"")</f>
        <v>2.9247784955342304E-2</v>
      </c>
      <c r="M17" s="5">
        <v>14</v>
      </c>
    </row>
    <row r="18" spans="1:13" hidden="1">
      <c r="A18" s="6">
        <v>35490</v>
      </c>
      <c r="B18" s="28">
        <v>1.67</v>
      </c>
      <c r="C18" s="51">
        <f ca="1">IF($M18&gt;=$H$2,IF(C17="xxxxx",SUM($B$4:$B18)/$H$2,$C$2*($B18-OFFSET($B18,-$H$2,2,1,1))+(1-$C$2)*OFFSET($B18,-1,1,1,1)),"xxxxx")</f>
        <v>6.9505907237987561</v>
      </c>
      <c r="D18" s="51">
        <f ca="1">IF(M18&gt;$H$2,$E$2*(B18-C18)+(1-$E$2)*OFFSET(B18,-$H$2,2,1,1),B18-OFFSET($B$4,$H$2-$M$4,1,1,1))</f>
        <v>-5.2805907237987562</v>
      </c>
      <c r="E18" s="62">
        <f ca="1">IF(M18&gt;$H$2,IF(C17="xxxxx","",C17+OFFSET(E18,-$H$2,-1,1,1)),"xxxxx")</f>
        <v>1.3528335753358292</v>
      </c>
      <c r="F18" s="61">
        <f ca="1">IF(E18="xxxxx","",ABS(E18-B18))</f>
        <v>0.31716642466417078</v>
      </c>
      <c r="G18" s="59">
        <f ca="1">IF(M18&gt;$H$2,(E18-B18)^2,"")</f>
        <v>0.10059454093425312</v>
      </c>
      <c r="H18" s="60">
        <f ca="1">IF(M18&gt;$H$2,ABS((B18-E18)/B18),"")</f>
        <v>0.18992001476896456</v>
      </c>
      <c r="I18" s="59">
        <f ca="1">IF(M18&gt;$H$2,((E18-B18)/B17)^2,"")</f>
        <v>6.1398035238191602E-2</v>
      </c>
      <c r="J18" s="1">
        <f>IF(M18&gt;$H$2,((B18-B17)/B17)^2,"")</f>
        <v>9.2834472656249972E-2</v>
      </c>
      <c r="K18" s="1">
        <f ca="1">IF(M18&gt;$H$2,E18-B18,"")</f>
        <v>-0.31716642466417078</v>
      </c>
      <c r="L18" s="58">
        <f ca="1">IF(M18&gt;($H$2+1),ABS(K18-K17)^2,"")</f>
        <v>0.1282973986896889</v>
      </c>
      <c r="M18" s="5">
        <v>15</v>
      </c>
    </row>
    <row r="19" spans="1:13" hidden="1">
      <c r="A19" s="6">
        <v>35521</v>
      </c>
      <c r="B19" s="28">
        <v>3.4</v>
      </c>
      <c r="C19" s="51">
        <f ca="1">IF($M19&gt;=$H$2,IF(C18="xxxxx",SUM($B$4:$B19)/$H$2,$C$2*($B19-OFFSET($B19,-$H$2,2,1,1))+(1-$C$2)*OFFSET($B19,-1,1,1,1)),"xxxxx")</f>
        <v>8.6187181863939948</v>
      </c>
      <c r="D19" s="51">
        <f ca="1">IF(M19&gt;$H$2,$E$2*(B19-C19)+(1-$E$2)*OFFSET(B19,-$H$2,2,1,1),B19-OFFSET($B$4,$H$2-$M$4,1,1,1))</f>
        <v>-5.2187181863939944</v>
      </c>
      <c r="E19" s="62">
        <f ca="1">IF(M19&gt;$H$2,IF(C18="xxxxx","",C18+OFFSET(E19,-$H$2,-1,1,1)),"xxxxx")</f>
        <v>1.608090723798755</v>
      </c>
      <c r="F19" s="61">
        <f ca="1">IF(E19="xxxxx","",ABS(E19-B19))</f>
        <v>1.791909276201245</v>
      </c>
      <c r="G19" s="59">
        <f ca="1">IF(M19&gt;$H$2,(E19-B19)^2,"")</f>
        <v>3.2109388541360695</v>
      </c>
      <c r="H19" s="60">
        <f ca="1">IF(M19&gt;$H$2,ABS((B19-E19)/B19),"")</f>
        <v>0.52703214005918975</v>
      </c>
      <c r="I19" s="59">
        <f ca="1">IF(M19&gt;$H$2,((E19-B19)/B18)^2,"")</f>
        <v>1.1513280698971169</v>
      </c>
      <c r="J19" s="1">
        <f>IF(M19&gt;$H$2,((B19-B18)/B18)^2,"")</f>
        <v>1.0731471189357813</v>
      </c>
      <c r="K19" s="1">
        <f ca="1">IF(M19&gt;$H$2,E19-B19,"")</f>
        <v>-1.791909276201245</v>
      </c>
      <c r="L19" s="58">
        <f ca="1">IF(M19&gt;($H$2+1),ABS(K19-K18)^2,"")</f>
        <v>2.1748664781597009</v>
      </c>
      <c r="M19" s="5">
        <v>16</v>
      </c>
    </row>
    <row r="20" spans="1:13" hidden="1">
      <c r="A20" s="6">
        <v>35551</v>
      </c>
      <c r="B20" s="28">
        <v>2.65</v>
      </c>
      <c r="C20" s="51">
        <f ca="1">IF($M20&gt;=$H$2,IF(C19="xxxxx",SUM($B$4:$B20)/$H$2,$C$2*($B20-OFFSET($B20,-$H$2,2,1,1))+(1-$C$2)*OFFSET($B20,-1,1,1,1)),"xxxxx")</f>
        <v>7.2351652325368168</v>
      </c>
      <c r="D20" s="51">
        <f ca="1">IF(M20&gt;$H$2,$E$2*(B20-C20)+(1-$E$2)*OFFSET(B20,-$H$2,2,1,1),B20-OFFSET($B$4,$H$2-$M$4,1,1,1))</f>
        <v>-4.5851652325368164</v>
      </c>
      <c r="E20" s="62">
        <f ca="1">IF(M20&gt;$H$2,IF(C19="xxxxx","",C19+OFFSET(E20,-$H$2,-1,1,1)),"xxxxx")</f>
        <v>4.136218186393994</v>
      </c>
      <c r="F20" s="61">
        <f ca="1">IF(E20="xxxxx","",ABS(E20-B20))</f>
        <v>1.4862181863939941</v>
      </c>
      <c r="G20" s="59">
        <f ca="1">IF(M20&gt;$H$2,(E20-B20)^2,"")</f>
        <v>2.2088444975682529</v>
      </c>
      <c r="H20" s="60">
        <f ca="1">IF(M20&gt;$H$2,ABS((B20-E20)/B20),"")</f>
        <v>0.56083705146943175</v>
      </c>
      <c r="I20" s="59">
        <f ca="1">IF(M20&gt;$H$2,((E20-B20)/B19)^2,"")</f>
        <v>0.19107651363047171</v>
      </c>
      <c r="J20" s="1">
        <f>IF(M20&gt;$H$2,((B20-B19)/B19)^2,"")</f>
        <v>4.8659169550173006E-2</v>
      </c>
      <c r="K20" s="1">
        <f ca="1">IF(M20&gt;$H$2,E20-B20,"")</f>
        <v>1.4862181863939941</v>
      </c>
      <c r="L20" s="58">
        <f ca="1">IF(M20&gt;($H$2+1),ABS(K20-K19)^2,"")</f>
        <v>10.746119661021099</v>
      </c>
      <c r="M20" s="5">
        <v>17</v>
      </c>
    </row>
    <row r="21" spans="1:13" hidden="1">
      <c r="A21" s="6">
        <v>35582</v>
      </c>
      <c r="B21" s="28">
        <v>3.42</v>
      </c>
      <c r="C21" s="51">
        <f ca="1">IF($M21&gt;=$H$2,IF(C20="xxxxx",SUM($B$4:$B21)/$H$2,$C$2*($B21-OFFSET($B21,-$H$2,2,1,1))+(1-$C$2)*OFFSET($B21,-1,1,1,1)),"xxxxx")</f>
        <v>7.7633095524862679</v>
      </c>
      <c r="D21" s="51">
        <f ca="1">IF(M21&gt;$H$2,$E$2*(B21-C21)+(1-$E$2)*OFFSET(B21,-$H$2,2,1,1),B21-OFFSET($B$4,$H$2-$M$4,1,1,1))</f>
        <v>-4.3433095524862679</v>
      </c>
      <c r="E21" s="62">
        <f ca="1">IF(M21&gt;$H$2,IF(C20="xxxxx","",C20+OFFSET(E21,-$H$2,-1,1,1)),"xxxxx")</f>
        <v>2.8526652325368165</v>
      </c>
      <c r="F21" s="61">
        <f ca="1">IF(E21="xxxxx","",ABS(E21-B21))</f>
        <v>0.56733476746318345</v>
      </c>
      <c r="G21" s="59">
        <f ca="1">IF(M21&gt;$H$2,(E21-B21)^2,"")</f>
        <v>0.32186873837250446</v>
      </c>
      <c r="H21" s="60">
        <f ca="1">IF(M21&gt;$H$2,ABS((B21-E21)/B21),"")</f>
        <v>0.16588735890736359</v>
      </c>
      <c r="I21" s="59">
        <f ca="1">IF(M21&gt;$H$2,((E21-B21)/B20)^2,"")</f>
        <v>4.58339250085446E-2</v>
      </c>
      <c r="J21" s="1">
        <f>IF(M21&gt;$H$2,((B21-B20)/B20)^2,"")</f>
        <v>8.4428622285510846E-2</v>
      </c>
      <c r="K21" s="1">
        <f ca="1">IF(M21&gt;$H$2,E21-B21,"")</f>
        <v>-0.56733476746318345</v>
      </c>
      <c r="L21" s="58">
        <f ca="1">IF(M21&gt;($H$2+1),ABS(K21-K20)^2,"")</f>
        <v>4.2170797342955391</v>
      </c>
      <c r="M21" s="5">
        <v>18</v>
      </c>
    </row>
    <row r="22" spans="1:13" hidden="1">
      <c r="A22" s="6">
        <v>35612</v>
      </c>
      <c r="B22" s="28">
        <v>7.01</v>
      </c>
      <c r="C22" s="51">
        <f ca="1">IF($M22&gt;=$H$2,IF(C21="xxxxx",SUM($B$4:$B22)/$H$2,$C$2*($B22-OFFSET($B22,-$H$2,2,1,1))+(1-$C$2)*OFFSET($B22,-1,1,1,1)),"xxxxx")</f>
        <v>8.8889713367042713</v>
      </c>
      <c r="D22" s="51">
        <f ca="1">IF(M22&gt;$H$2,$E$2*(B22-C22)+(1-$E$2)*OFFSET(B22,-$H$2,2,1,1),B22-OFFSET($B$4,$H$2-$M$4,1,1,1))</f>
        <v>-1.8789713367042715</v>
      </c>
      <c r="E22" s="62">
        <f ca="1">IF(M22&gt;$H$2,IF(C21="xxxxx","",C21+OFFSET(E22,-$H$2,-1,1,1)),"xxxxx")</f>
        <v>5.8008095524862675</v>
      </c>
      <c r="F22" s="61">
        <f ca="1">IF(E22="xxxxx","",ABS(E22-B22))</f>
        <v>1.2091904475137323</v>
      </c>
      <c r="G22" s="59">
        <f ca="1">IF(M22&gt;$H$2,(E22-B22)^2,"")</f>
        <v>1.4621415383584602</v>
      </c>
      <c r="H22" s="60">
        <f ca="1">IF(M22&gt;$H$2,ABS((B22-E22)/B22),"")</f>
        <v>0.17249507097200176</v>
      </c>
      <c r="I22" s="59">
        <f ca="1">IF(M22&gt;$H$2,((E22-B22)/B21)^2,"")</f>
        <v>0.12500782619938272</v>
      </c>
      <c r="J22" s="1">
        <f>IF(M22&gt;$H$2,((B22-B21)/B21)^2,"")</f>
        <v>1.1018860504086729</v>
      </c>
      <c r="K22" s="1">
        <f ca="1">IF(M22&gt;$H$2,E22-B22,"")</f>
        <v>-1.2091904475137323</v>
      </c>
      <c r="L22" s="58">
        <f ca="1">IF(M22&gt;($H$2+1),ABS(K22-K21)^2,"")</f>
        <v>0.4119787140131525</v>
      </c>
      <c r="M22" s="5">
        <v>19</v>
      </c>
    </row>
    <row r="23" spans="1:13" hidden="1">
      <c r="A23" s="6">
        <v>35643</v>
      </c>
      <c r="B23" s="28">
        <v>9.5500000000000007</v>
      </c>
      <c r="C23" s="51">
        <f ca="1">IF($M23&gt;=$H$2,IF(C22="xxxxx",SUM($B$4:$B23)/$H$2,$C$2*($B23-OFFSET($B23,-$H$2,2,1,1))+(1-$C$2)*OFFSET($B23,-1,1,1,1)),"xxxxx")</f>
        <v>2.9064288794969864</v>
      </c>
      <c r="D23" s="51">
        <f ca="1">IF(M23&gt;$H$2,$E$2*(B23-C23)+(1-$E$2)*OFFSET(B23,-$H$2,2,1,1),B23-OFFSET($B$4,$H$2-$M$4,1,1,1))</f>
        <v>6.6435711205030143</v>
      </c>
      <c r="E23" s="62">
        <f ca="1">IF(M23&gt;$H$2,IF(C22="xxxxx","",C22+OFFSET(E23,-$H$2,-1,1,1)),"xxxxx")</f>
        <v>15.976471336704272</v>
      </c>
      <c r="F23" s="61">
        <f ca="1">IF(E23="xxxxx","",ABS(E23-B23))</f>
        <v>6.426471336704271</v>
      </c>
      <c r="G23" s="59">
        <f ca="1">IF(M23&gt;$H$2,(E23-B23)^2,"")</f>
        <v>41.299533841481576</v>
      </c>
      <c r="H23" s="60">
        <f ca="1">IF(M23&gt;$H$2,ABS((B23-E23)/B23),"")</f>
        <v>0.67292893578055191</v>
      </c>
      <c r="I23" s="59">
        <f ca="1">IF(M23&gt;$H$2,((E23-B23)/B22)^2,"")</f>
        <v>0.84044464381394379</v>
      </c>
      <c r="J23" s="1">
        <f>IF(M23&gt;$H$2,((B23-B22)/B22)^2,"")</f>
        <v>0.13128992411492862</v>
      </c>
      <c r="K23" s="1">
        <f ca="1">IF(M23&gt;$H$2,E23-B23,"")</f>
        <v>6.426471336704271</v>
      </c>
      <c r="L23" s="58">
        <f ca="1">IF(M23&gt;($H$2+1),ABS(K23-K22)^2,"")</f>
        <v>58.303330882967259</v>
      </c>
      <c r="M23" s="5">
        <v>20</v>
      </c>
    </row>
    <row r="24" spans="1:13" hidden="1">
      <c r="A24" s="6">
        <v>35674</v>
      </c>
      <c r="B24" s="28">
        <v>17.04</v>
      </c>
      <c r="C24" s="51">
        <f ca="1">IF($M24&gt;=$H$2,IF(C23="xxxxx",SUM($B$4:$B24)/$H$2,$C$2*($B24-OFFSET($B24,-$H$2,2,1,1))+(1-$C$2)*OFFSET($B24,-1,1,1,1)),"xxxxx")</f>
        <v>7.8645847537058007</v>
      </c>
      <c r="D24" s="51">
        <f ca="1">IF(M24&gt;$H$2,$E$2*(B24-C24)+(1-$E$2)*OFFSET(B24,-$H$2,2,1,1),B24-OFFSET($B$4,$H$2-$M$4,1,1,1))</f>
        <v>9.1754152462941985</v>
      </c>
      <c r="E24" s="62">
        <f ca="1">IF(M24&gt;$H$2,IF(C23="xxxxx","",C23+OFFSET(E24,-$H$2,-1,1,1)),"xxxxx")</f>
        <v>11.713928879496986</v>
      </c>
      <c r="F24" s="61">
        <f ca="1">IF(E24="xxxxx","",ABS(E24-B24))</f>
        <v>5.3260711205030127</v>
      </c>
      <c r="G24" s="59">
        <f ca="1">IF(M24&gt;$H$2,(E24-B24)^2,"")</f>
        <v>28.367033580656216</v>
      </c>
      <c r="H24" s="60">
        <f ca="1">IF(M24&gt;$H$2,ABS((B24-E24)/B24),"")</f>
        <v>0.31256285918444909</v>
      </c>
      <c r="I24" s="59">
        <f ca="1">IF(M24&gt;$H$2,((E24-B24)/B23)^2,"")</f>
        <v>0.31103350873776719</v>
      </c>
      <c r="J24" s="1">
        <f>IF(M24&gt;$H$2,((B24-B23)/B23)^2,"")</f>
        <v>0.61511581371124657</v>
      </c>
      <c r="K24" s="1">
        <f ca="1">IF(M24&gt;$H$2,E24-B24,"")</f>
        <v>-5.3260711205030127</v>
      </c>
      <c r="L24" s="58">
        <f ca="1">IF(M24&gt;($H$2+1),ABS(K24-K23)^2,"")</f>
        <v>138.12225420845982</v>
      </c>
      <c r="M24" s="5">
        <v>21</v>
      </c>
    </row>
    <row r="25" spans="1:13" hidden="1">
      <c r="A25" s="6">
        <v>35704</v>
      </c>
      <c r="B25" s="28">
        <v>8.41</v>
      </c>
      <c r="C25" s="51">
        <f ca="1">IF($M25&gt;=$H$2,IF(C24="xxxxx",SUM($B$4:$B25)/$H$2,$C$2*($B25-OFFSET($B25,-$H$2,2,1,1))+(1-$C$2)*OFFSET($B25,-1,1,1,1)),"xxxxx")</f>
        <v>2.3795144322708985</v>
      </c>
      <c r="D25" s="51">
        <f ca="1">IF(M25&gt;$H$2,$E$2*(B25-C25)+(1-$E$2)*OFFSET(B25,-$H$2,2,1,1),B25-OFFSET($B$4,$H$2-$M$4,1,1,1))</f>
        <v>6.0304855677291016</v>
      </c>
      <c r="E25" s="62">
        <f ca="1">IF(M25&gt;$H$2,IF(C24="xxxxx","",C24+OFFSET(E25,-$H$2,-1,1,1)),"xxxxx")</f>
        <v>14.302084753705799</v>
      </c>
      <c r="F25" s="61">
        <f ca="1">IF(E25="xxxxx","",ABS(E25-B25))</f>
        <v>5.8920847537057988</v>
      </c>
      <c r="G25" s="59">
        <f ca="1">IF(M25&gt;$H$2,(E25-B25)^2,"")</f>
        <v>34.716662744852322</v>
      </c>
      <c r="H25" s="60">
        <f ca="1">IF(M25&gt;$H$2,ABS((B25-E25)/B25),"")</f>
        <v>0.70060460805063007</v>
      </c>
      <c r="I25" s="59">
        <f ca="1">IF(M25&gt;$H$2,((E25-B25)/B24)^2,"")</f>
        <v>0.11956354678047074</v>
      </c>
      <c r="J25" s="1">
        <f>IF(M25&gt;$H$2,((B25-B24)/B24)^2,"")</f>
        <v>0.25649707123807008</v>
      </c>
      <c r="K25" s="1">
        <f ca="1">IF(M25&gt;$H$2,E25-B25,"")</f>
        <v>5.8920847537057988</v>
      </c>
      <c r="L25" s="58">
        <f ca="1">IF(M25&gt;($H$2+1),ABS(K25-K24)^2,"")</f>
        <v>125.84702121804567</v>
      </c>
      <c r="M25" s="5">
        <v>22</v>
      </c>
    </row>
    <row r="26" spans="1:13" hidden="1">
      <c r="A26" s="6">
        <v>35735</v>
      </c>
      <c r="B26" s="28">
        <v>11.15</v>
      </c>
      <c r="C26" s="51">
        <f ca="1">IF($M26&gt;=$H$2,IF(C25="xxxxx",SUM($B$4:$B26)/$H$2,$C$2*($B26-OFFSET($B26,-$H$2,2,1,1))+(1-$C$2)*OFFSET($B26,-1,1,1,1)),"xxxxx")</f>
        <v>-0.30807032625513586</v>
      </c>
      <c r="D26" s="51">
        <f ca="1">IF(M26&gt;$H$2,$E$2*(B26-C26)+(1-$E$2)*OFFSET(B26,-$H$2,2,1,1),B26-OFFSET($B$4,$H$2-$M$4,1,1,1))</f>
        <v>11.458070326255136</v>
      </c>
      <c r="E26" s="62">
        <f ca="1">IF(M26&gt;$H$2,IF(C25="xxxxx","",C25+OFFSET(E26,-$H$2,-1,1,1)),"xxxxx")</f>
        <v>14.037014432270897</v>
      </c>
      <c r="F26" s="61">
        <f ca="1">IF(E26="xxxxx","",ABS(E26-B26))</f>
        <v>2.887014432270897</v>
      </c>
      <c r="G26" s="59">
        <f ca="1">IF(M26&gt;$H$2,(E26-B26)^2,"")</f>
        <v>8.33485233214045</v>
      </c>
      <c r="H26" s="60">
        <f ca="1">IF(M26&gt;$H$2,ABS((B26-E26)/B26),"")</f>
        <v>0.25892506119021497</v>
      </c>
      <c r="I26" s="59">
        <f ca="1">IF(M26&gt;$H$2,((E26-B26)/B25)^2,"")</f>
        <v>0.11784357747685077</v>
      </c>
      <c r="J26" s="1">
        <f>IF(M26&gt;$H$2,((B26-B25)/B25)^2,"")</f>
        <v>0.10614734454905479</v>
      </c>
      <c r="K26" s="1">
        <f ca="1">IF(M26&gt;$H$2,E26-B26,"")</f>
        <v>2.887014432270897</v>
      </c>
      <c r="L26" s="58">
        <f ca="1">IF(M26&gt;($H$2+1),ABS(K26-K25)^2,"")</f>
        <v>9.030447636768864</v>
      </c>
      <c r="M26" s="5">
        <v>23</v>
      </c>
    </row>
    <row r="27" spans="1:13" hidden="1">
      <c r="A27" s="6">
        <v>35765</v>
      </c>
      <c r="B27" s="28">
        <v>3.74</v>
      </c>
      <c r="C27" s="51">
        <f ca="1">IF($M27&gt;=$H$2,IF(C26="xxxxx",SUM($B$4:$B27)/$H$2,$C$2*($B27-OFFSET($B27,-$H$2,2,1,1))+(1-$C$2)*OFFSET($B27,-1,1,1,1)),"xxxxx")</f>
        <v>5.5572681319059924</v>
      </c>
      <c r="D27" s="51">
        <f ca="1">IF(M27&gt;$H$2,$E$2*(B27-C27)+(1-$E$2)*OFFSET(B27,-$H$2,2,1,1),B27-OFFSET($B$4,$H$2-$M$4,1,1,1))</f>
        <v>-1.8172681319059922</v>
      </c>
      <c r="E27" s="62">
        <f ca="1">IF(M27&gt;$H$2,IF(C26="xxxxx","",C26+OFFSET(E27,-$H$2,-1,1,1)),"xxxxx")</f>
        <v>-2.560570326255136</v>
      </c>
      <c r="F27" s="61">
        <f ca="1">IF(E27="xxxxx","",ABS(E27-B27))</f>
        <v>6.3005703262551362</v>
      </c>
      <c r="G27" s="59">
        <f ca="1">IF(M27&gt;$H$2,(E27-B27)^2,"")</f>
        <v>39.697186436086753</v>
      </c>
      <c r="H27" s="60">
        <f ca="1">IF(M27&gt;$H$2,ABS((B27-E27)/B27),"")</f>
        <v>1.6846444722607314</v>
      </c>
      <c r="I27" s="59">
        <f ca="1">IF(M27&gt;$H$2,((E27-B27)/B26)^2,"")</f>
        <v>0.31930814161625404</v>
      </c>
      <c r="J27" s="1">
        <f>IF(M27&gt;$H$2,((B27-B26)/B26)^2,"")</f>
        <v>0.44165858955539022</v>
      </c>
      <c r="K27" s="1">
        <f ca="1">IF(M27&gt;$H$2,E27-B27,"")</f>
        <v>-6.3005703262551362</v>
      </c>
      <c r="L27" s="58">
        <f ca="1">IF(M27&gt;($H$2+1),ABS(K27-K26)^2,"")</f>
        <v>84.411713695099849</v>
      </c>
      <c r="M27" s="5">
        <v>24</v>
      </c>
    </row>
    <row r="28" spans="1:13" hidden="1">
      <c r="A28" s="6">
        <v>35796</v>
      </c>
      <c r="B28" s="28">
        <v>2.34</v>
      </c>
      <c r="C28" s="51">
        <f ca="1">IF($M28&gt;=$H$2,IF(C27="xxxxx",SUM($B$4:$B28)/$H$2,$C$2*($B28-OFFSET($B28,-$H$2,2,1,1))+(1-$C$2)*OFFSET($B28,-1,1,1,1)),"xxxxx")</f>
        <v>7.1084182192905558</v>
      </c>
      <c r="D28" s="51">
        <f ca="1">IF(M28&gt;$H$2,$E$2*(B28-C28)+(1-$E$2)*OFFSET(B28,-$H$2,2,1,1),B28-OFFSET($B$4,$H$2-$M$4,1,1,1))</f>
        <v>-4.768418219290556</v>
      </c>
      <c r="E28" s="62">
        <f ca="1">IF(M28&gt;$H$2,IF(C27="xxxxx","",C27+OFFSET(E28,-$H$2,-1,1,1)),"xxxxx")</f>
        <v>0.67374829400599268</v>
      </c>
      <c r="F28" s="61">
        <f ca="1">IF(E28="xxxxx","",ABS(E28-B28))</f>
        <v>1.6662517059940072</v>
      </c>
      <c r="G28" s="59">
        <f ca="1">IF(M28&gt;$H$2,(E28-B28)^2,"")</f>
        <v>2.7763947477279394</v>
      </c>
      <c r="H28" s="60">
        <f ca="1">IF(M28&gt;$H$2,ABS((B28-E28)/B28),"")</f>
        <v>0.7120733786299176</v>
      </c>
      <c r="I28" s="59">
        <f ca="1">IF(M28&gt;$H$2,((E28-B28)/B27)^2,"")</f>
        <v>0.19848971572878402</v>
      </c>
      <c r="J28" s="1">
        <f>IF(M28&gt;$H$2,((B28-B27)/B27)^2,"")</f>
        <v>0.14012410992593444</v>
      </c>
      <c r="K28" s="1">
        <f ca="1">IF(M28&gt;$H$2,E28-B28,"")</f>
        <v>-1.6662517059940072</v>
      </c>
      <c r="L28" s="58">
        <f ca="1">IF(M28&gt;($H$2+1),ABS(K28-K27)^2,"")</f>
        <v>21.476909074099016</v>
      </c>
      <c r="M28" s="5">
        <v>25</v>
      </c>
    </row>
    <row r="29" spans="1:13" hidden="1">
      <c r="A29" s="6">
        <v>35827</v>
      </c>
      <c r="B29" s="28">
        <v>1.74</v>
      </c>
      <c r="C29" s="51">
        <f ca="1">IF($M29&gt;=$H$2,IF(C28="xxxxx",SUM($B$4:$B29)/$H$2,$C$2*($B29-OFFSET($B29,-$H$2,2,1,1))+(1-$C$2)*OFFSET($B29,-1,1,1,1)),"xxxxx")</f>
        <v>7.1148558751953237</v>
      </c>
      <c r="D29" s="51">
        <f ca="1">IF(M29&gt;$H$2,$E$2*(B29-C29)+(1-$E$2)*OFFSET(B29,-$H$2,2,1,1),B29-OFFSET($B$4,$H$2-$M$4,1,1,1))</f>
        <v>-5.3748558751953235</v>
      </c>
      <c r="E29" s="62">
        <f ca="1">IF(M29&gt;$H$2,IF(C28="xxxxx","",C28+OFFSET(E29,-$H$2,-1,1,1)),"xxxxx")</f>
        <v>1.7330846439547267</v>
      </c>
      <c r="F29" s="61">
        <f ca="1">IF(E29="xxxxx","",ABS(E29-B29))</f>
        <v>6.9153560452732687E-3</v>
      </c>
      <c r="G29" s="59">
        <f ca="1">IF(M29&gt;$H$2,(E29-B29)^2,"")</f>
        <v>4.7822149232897541E-5</v>
      </c>
      <c r="H29" s="60">
        <f ca="1">IF(M29&gt;$H$2,ABS((B29-E29)/B29),"")</f>
        <v>3.9743425547547522E-3</v>
      </c>
      <c r="I29" s="59">
        <f ca="1">IF(M29&gt;$H$2,((E29-B29)/B28)^2,"")</f>
        <v>8.7336820134592653E-6</v>
      </c>
      <c r="J29" s="1">
        <f>IF(M29&gt;$H$2,((B29-B28)/B28)^2,"")</f>
        <v>6.5746219592373423E-2</v>
      </c>
      <c r="K29" s="1">
        <f ca="1">IF(M29&gt;$H$2,E29-B29,"")</f>
        <v>-6.9153560452732687E-3</v>
      </c>
      <c r="L29" s="58">
        <f ca="1">IF(M29&gt;($H$2+1),ABS(K29-K28)^2,"")</f>
        <v>2.753397122261187</v>
      </c>
      <c r="M29" s="5">
        <v>26</v>
      </c>
    </row>
    <row r="30" spans="1:13" hidden="1">
      <c r="A30" s="6">
        <v>35855</v>
      </c>
      <c r="B30" s="28">
        <v>1.21</v>
      </c>
      <c r="C30" s="51">
        <f ca="1">IF($M30&gt;=$H$2,IF(C29="xxxxx",SUM($B$4:$B30)/$H$2,$C$2*($B30-OFFSET($B30,-$H$2,2,1,1))+(1-$C$2)*OFFSET($B30,-1,1,1,1)),"xxxxx")</f>
        <v>6.5337138180520045</v>
      </c>
      <c r="D30" s="51">
        <f ca="1">IF(M30&gt;$H$2,$E$2*(B30-C30)+(1-$E$2)*OFFSET(B30,-$H$2,2,1,1),B30-OFFSET($B$4,$H$2-$M$4,1,1,1))</f>
        <v>-5.3237138180520045</v>
      </c>
      <c r="E30" s="62">
        <f ca="1">IF(M30&gt;$H$2,IF(C29="xxxxx","",C29+OFFSET(E30,-$H$2,-1,1,1)),"xxxxx")</f>
        <v>1.8342651513965675</v>
      </c>
      <c r="F30" s="61">
        <f ca="1">IF(E30="xxxxx","",ABS(E30-B30))</f>
        <v>0.62426515139656757</v>
      </c>
      <c r="G30" s="59">
        <f ca="1">IF(M30&gt;$H$2,(E30-B30)^2,"")</f>
        <v>0.38970697924817943</v>
      </c>
      <c r="H30" s="60">
        <f ca="1">IF(M30&gt;$H$2,ABS((B30-E30)/B30),"")</f>
        <v>0.51592161272443604</v>
      </c>
      <c r="I30" s="59">
        <f ca="1">IF(M30&gt;$H$2,((E30-B30)/B29)^2,"")</f>
        <v>0.12871811971468472</v>
      </c>
      <c r="J30" s="1">
        <f>IF(M30&gt;$H$2,((B30-B29)/B29)^2,"")</f>
        <v>9.2779759545514609E-2</v>
      </c>
      <c r="K30" s="1">
        <f ca="1">IF(M30&gt;$H$2,E30-B30,"")</f>
        <v>0.62426515139656757</v>
      </c>
      <c r="L30" s="58">
        <f ca="1">IF(M30&gt;($H$2+1),ABS(K30-K29)^2,"")</f>
        <v>0.3983888329745397</v>
      </c>
      <c r="M30" s="5">
        <v>27</v>
      </c>
    </row>
    <row r="31" spans="1:13" hidden="1">
      <c r="A31" s="6">
        <v>35886</v>
      </c>
      <c r="B31" s="28">
        <v>1.1499999999999999</v>
      </c>
      <c r="C31" s="51">
        <f ca="1">IF($M31&gt;=$H$2,IF(C30="xxxxx",SUM($B$4:$B31)/$H$2,$C$2*($B31-OFFSET($B31,-$H$2,2,1,1))+(1-$C$2)*OFFSET($B31,-1,1,1,1)),"xxxxx")</f>
        <v>6.3801157826869241</v>
      </c>
      <c r="D31" s="51">
        <f ca="1">IF(M31&gt;$H$2,$E$2*(B31-C31)+(1-$E$2)*OFFSET(B31,-$H$2,2,1,1),B31-OFFSET($B$4,$H$2-$M$4,1,1,1))</f>
        <v>-5.2301157826869247</v>
      </c>
      <c r="E31" s="62">
        <f ca="1">IF(M31&gt;$H$2,IF(C30="xxxxx","",C30+OFFSET(E31,-$H$2,-1,1,1)),"xxxxx")</f>
        <v>1.31499563165801</v>
      </c>
      <c r="F31" s="61">
        <f ca="1">IF(E31="xxxxx","",ABS(E31-B31))</f>
        <v>0.16499563165801012</v>
      </c>
      <c r="G31" s="59">
        <f ca="1">IF(M31&gt;$H$2,(E31-B31)^2,"")</f>
        <v>2.7223558466225751E-2</v>
      </c>
      <c r="H31" s="60">
        <f ca="1">IF(M31&gt;$H$2,ABS((B31-E31)/B31),"")</f>
        <v>0.14347446231131317</v>
      </c>
      <c r="I31" s="59">
        <f ca="1">IF(M31&gt;$H$2,((E31-B31)/B30)^2,"")</f>
        <v>1.8594056735349876E-2</v>
      </c>
      <c r="J31" s="1">
        <f>IF(M31&gt;$H$2,((B31-B30)/B30)^2,"")</f>
        <v>2.4588484393142586E-3</v>
      </c>
      <c r="K31" s="1">
        <f ca="1">IF(M31&gt;$H$2,E31-B31,"")</f>
        <v>0.16499563165801012</v>
      </c>
      <c r="L31" s="58">
        <f ca="1">IF(M31&gt;($H$2+1),ABS(K31-K30)^2,"")</f>
        <v>0.21092849176088521</v>
      </c>
      <c r="M31" s="5">
        <v>28</v>
      </c>
    </row>
    <row r="32" spans="1:13" hidden="1">
      <c r="A32" s="6">
        <v>35916</v>
      </c>
      <c r="B32" s="28">
        <v>1.72</v>
      </c>
      <c r="C32" s="51">
        <f ca="1">IF($M32&gt;=$H$2,IF(C31="xxxxx",SUM($B$4:$B32)/$H$2,$C$2*($B32-OFFSET($B32,-$H$2,2,1,1))+(1-$C$2)*OFFSET($B32,-1,1,1,1)),"xxxxx")</f>
        <v>6.3103426793816793</v>
      </c>
      <c r="D32" s="51">
        <f ca="1">IF(M32&gt;$H$2,$E$2*(B32-C32)+(1-$E$2)*OFFSET(B32,-$H$2,2,1,1),B32-OFFSET($B$4,$H$2-$M$4,1,1,1))</f>
        <v>-4.5903426793816795</v>
      </c>
      <c r="E32" s="62">
        <f ca="1">IF(M32&gt;$H$2,IF(C31="xxxxx","",C31+OFFSET(E32,-$H$2,-1,1,1)),"xxxxx")</f>
        <v>1.7949505501501077</v>
      </c>
      <c r="F32" s="61">
        <f ca="1">IF(E32="xxxxx","",ABS(E32-B32))</f>
        <v>7.4950550150107764E-2</v>
      </c>
      <c r="G32" s="59">
        <f ca="1">IF(M32&gt;$H$2,(E32-B32)^2,"")</f>
        <v>5.617584967803819E-3</v>
      </c>
      <c r="H32" s="60">
        <f ca="1">IF(M32&gt;$H$2,ABS((B32-E32)/B32),"")</f>
        <v>4.3575901250062651E-2</v>
      </c>
      <c r="I32" s="59">
        <f ca="1">IF(M32&gt;$H$2,((E32-B32)/B31)^2,"")</f>
        <v>4.2477012989064807E-3</v>
      </c>
      <c r="J32" s="1">
        <f>IF(M32&gt;$H$2,((B32-B31)/B31)^2,"")</f>
        <v>0.24567107750472597</v>
      </c>
      <c r="K32" s="1">
        <f ca="1">IF(M32&gt;$H$2,E32-B32,"")</f>
        <v>7.4950550150107764E-2</v>
      </c>
      <c r="L32" s="58">
        <f ca="1">IF(M32&gt;($H$2+1),ABS(K32-K31)^2,"")</f>
        <v>8.1081167037647794E-3</v>
      </c>
      <c r="M32" s="5">
        <v>29</v>
      </c>
    </row>
    <row r="33" spans="1:13" hidden="1">
      <c r="A33" s="6">
        <v>35947</v>
      </c>
      <c r="B33" s="28">
        <v>2.4</v>
      </c>
      <c r="C33" s="51">
        <f ca="1">IF($M33&gt;=$H$2,IF(C32="xxxxx",SUM($B$4:$B33)/$H$2,$C$2*($B33-OFFSET($B33,-$H$2,2,1,1))+(1-$C$2)*OFFSET($B33,-1,1,1,1)),"xxxxx")</f>
        <v>6.7134009932215806</v>
      </c>
      <c r="D33" s="51">
        <f ca="1">IF(M33&gt;$H$2,$E$2*(B33-C33)+(1-$E$2)*OFFSET(B33,-$H$2,2,1,1),B33-OFFSET($B$4,$H$2-$M$4,1,1,1))</f>
        <v>-4.3134009932215811</v>
      </c>
      <c r="E33" s="62">
        <f ca="1">IF(M33&gt;$H$2,IF(C32="xxxxx","",C32+OFFSET(E33,-$H$2,-1,1,1)),"xxxxx")</f>
        <v>1.9670331268954113</v>
      </c>
      <c r="F33" s="61">
        <f ca="1">IF(E33="xxxxx","",ABS(E33-B33))</f>
        <v>0.43296687310458859</v>
      </c>
      <c r="G33" s="59">
        <f ca="1">IF(M33&gt;$H$2,(E33-B33)^2,"")</f>
        <v>0.18746031320596493</v>
      </c>
      <c r="H33" s="60">
        <f ca="1">IF(M33&gt;$H$2,ABS((B33-E33)/B33),"")</f>
        <v>0.18040286379357859</v>
      </c>
      <c r="I33" s="59">
        <f ca="1">IF(M33&gt;$H$2,((E33-B33)/B32)^2,"")</f>
        <v>6.3365438482275882E-2</v>
      </c>
      <c r="J33" s="1">
        <f>IF(M33&gt;$H$2,((B33-B32)/B32)^2,"")</f>
        <v>0.15630070308274741</v>
      </c>
      <c r="K33" s="1">
        <f ca="1">IF(M33&gt;$H$2,E33-B33,"")</f>
        <v>-0.43296687310458859</v>
      </c>
      <c r="L33" s="58">
        <f ca="1">IF(M33&gt;($H$2+1),ABS(K33-K32)^2,"")</f>
        <v>0.25798010884569034</v>
      </c>
      <c r="M33" s="5">
        <v>30</v>
      </c>
    </row>
    <row r="34" spans="1:13" hidden="1">
      <c r="A34" s="6">
        <v>35977</v>
      </c>
      <c r="B34" s="28">
        <v>5.07</v>
      </c>
      <c r="C34" s="51">
        <f ca="1">IF($M34&gt;=$H$2,IF(C33="xxxxx",SUM($B$4:$B34)/$H$2,$C$2*($B34-OFFSET($B34,-$H$2,2,1,1))+(1-$C$2)*OFFSET($B34,-1,1,1,1)),"xxxxx")</f>
        <v>6.9326985684702169</v>
      </c>
      <c r="D34" s="51">
        <f ca="1">IF(M34&gt;$H$2,$E$2*(B34-C34)+(1-$E$2)*OFFSET(B34,-$H$2,2,1,1),B34-OFFSET($B$4,$H$2-$M$4,1,1,1))</f>
        <v>-1.8626985684702166</v>
      </c>
      <c r="E34" s="62">
        <f ca="1">IF(M34&gt;$H$2,IF(C33="xxxxx","",C33+OFFSET(E34,-$H$2,-1,1,1)),"xxxxx")</f>
        <v>4.834429656517309</v>
      </c>
      <c r="F34" s="61">
        <f ca="1">IF(E34="xxxxx","",ABS(E34-B34))</f>
        <v>0.23557034348269124</v>
      </c>
      <c r="G34" s="59">
        <f ca="1">IF(M34&gt;$H$2,(E34-B34)^2,"")</f>
        <v>5.5493386728553126E-2</v>
      </c>
      <c r="H34" s="60">
        <f ca="1">IF(M34&gt;$H$2,ABS((B34-E34)/B34),"")</f>
        <v>4.646357859619156E-2</v>
      </c>
      <c r="I34" s="59">
        <f ca="1">IF(M34&gt;$H$2,((E34-B34)/B33)^2,"")</f>
        <v>9.6342685292626976E-3</v>
      </c>
      <c r="J34" s="1">
        <f>IF(M34&gt;$H$2,((B34-B33)/B33)^2,"")</f>
        <v>1.2376562500000006</v>
      </c>
      <c r="K34" s="1">
        <f ca="1">IF(M34&gt;$H$2,E34-B34,"")</f>
        <v>-0.23557034348269124</v>
      </c>
      <c r="L34" s="58">
        <f ca="1">IF(M34&gt;($H$2+1),ABS(K34-K33)^2,"")</f>
        <v>3.8965389906768601E-2</v>
      </c>
      <c r="M34" s="5">
        <v>31</v>
      </c>
    </row>
    <row r="35" spans="1:13" hidden="1">
      <c r="A35" s="6">
        <v>36008</v>
      </c>
      <c r="B35" s="28">
        <v>8.89</v>
      </c>
      <c r="C35" s="51">
        <f ca="1">IF($M35&gt;=$H$2,IF(C34="xxxxx",SUM($B$4:$B35)/$H$2,$C$2*($B35-OFFSET($B35,-$H$2,2,1,1))+(1-$C$2)*OFFSET($B35,-1,1,1,1)),"xxxxx")</f>
        <v>2.5701478137377261</v>
      </c>
      <c r="D35" s="51">
        <f ca="1">IF(M35&gt;$H$2,$E$2*(B35-C35)+(1-$E$2)*OFFSET(B35,-$H$2,2,1,1),B35-OFFSET($B$4,$H$2-$M$4,1,1,1))</f>
        <v>6.3198521862622741</v>
      </c>
      <c r="E35" s="62">
        <f ca="1">IF(M35&gt;$H$2,IF(C34="xxxxx","",C34+OFFSET(E35,-$H$2,-1,1,1)),"xxxxx")</f>
        <v>13.57626968897323</v>
      </c>
      <c r="F35" s="61">
        <f ca="1">IF(E35="xxxxx","",ABS(E35-B35))</f>
        <v>4.6862696889732298</v>
      </c>
      <c r="G35" s="59">
        <f ca="1">IF(M35&gt;$H$2,(E35-B35)^2,"")</f>
        <v>21.961123597789253</v>
      </c>
      <c r="H35" s="60">
        <f ca="1">IF(M35&gt;$H$2,ABS((B35-E35)/B35),"")</f>
        <v>0.52713944757854103</v>
      </c>
      <c r="I35" s="59">
        <f ca="1">IF(M35&gt;$H$2,((E35-B35)/B34)^2,"")</f>
        <v>0.85435553523994445</v>
      </c>
      <c r="J35" s="1">
        <f>IF(M35&gt;$H$2,((B35-B34)/B34)^2,"")</f>
        <v>0.56768942886375739</v>
      </c>
      <c r="K35" s="1">
        <f ca="1">IF(M35&gt;$H$2,E35-B35,"")</f>
        <v>4.6862696889732298</v>
      </c>
      <c r="L35" s="58">
        <f ca="1">IF(M35&gt;($H$2+1),ABS(K35-K34)^2,"")</f>
        <v>24.224509305085704</v>
      </c>
      <c r="M35" s="5">
        <v>32</v>
      </c>
    </row>
    <row r="36" spans="1:13" hidden="1">
      <c r="A36" s="6">
        <v>36039</v>
      </c>
      <c r="B36" s="28">
        <v>8.4</v>
      </c>
      <c r="C36" s="51">
        <f ca="1">IF($M36&gt;=$H$2,IF(C35="xxxxx",SUM($B$4:$B36)/$H$2,$C$2*($B36-OFFSET($B36,-$H$2,2,1,1))+(1-$C$2)*OFFSET($B36,-1,1,1,1)),"xxxxx")</f>
        <v>-0.54430987248759255</v>
      </c>
      <c r="D36" s="51">
        <f ca="1">IF(M36&gt;$H$2,$E$2*(B36-C36)+(1-$E$2)*OFFSET(B36,-$H$2,2,1,1),B36-OFFSET($B$4,$H$2-$M$4,1,1,1))</f>
        <v>8.9443098724875938</v>
      </c>
      <c r="E36" s="62">
        <f ca="1">IF(M36&gt;$H$2,IF(C35="xxxxx","",C35+OFFSET(E36,-$H$2,-1,1,1)),"xxxxx")</f>
        <v>11.745563060031925</v>
      </c>
      <c r="F36" s="61">
        <f ca="1">IF(E36="xxxxx","",ABS(E36-B36))</f>
        <v>3.3455630600319246</v>
      </c>
      <c r="G36" s="59">
        <f ca="1">IF(M36&gt;$H$2,(E36-B36)^2,"")</f>
        <v>11.192792188650175</v>
      </c>
      <c r="H36" s="60">
        <f ca="1">IF(M36&gt;$H$2,ABS((B36-E36)/B36),"")</f>
        <v>0.39828131667046718</v>
      </c>
      <c r="I36" s="59">
        <f ca="1">IF(M36&gt;$H$2,((E36-B36)/B35)^2,"")</f>
        <v>0.14162336808271794</v>
      </c>
      <c r="J36" s="1">
        <f>IF(M36&gt;$H$2,((B36-B35)/B35)^2,"")</f>
        <v>3.0380060760121542E-3</v>
      </c>
      <c r="K36" s="1">
        <f ca="1">IF(M36&gt;$H$2,E36-B36,"")</f>
        <v>3.3455630600319246</v>
      </c>
      <c r="L36" s="58">
        <f ca="1">IF(M36&gt;($H$2+1),ABS(K36-K35)^2,"")</f>
        <v>1.7974942648871586</v>
      </c>
      <c r="M36" s="5">
        <v>33</v>
      </c>
    </row>
    <row r="37" spans="1:13" hidden="1">
      <c r="A37" s="6">
        <v>36069</v>
      </c>
      <c r="B37" s="28">
        <v>10.38</v>
      </c>
      <c r="C37" s="51">
        <f ca="1">IF($M37&gt;=$H$2,IF(C36="xxxxx",SUM($B$4:$B37)/$H$2,$C$2*($B37-OFFSET($B37,-$H$2,2,1,1))+(1-$C$2)*OFFSET($B37,-1,1,1,1)),"xxxxx")</f>
        <v>4.0114580049966602</v>
      </c>
      <c r="D37" s="51">
        <f ca="1">IF(M37&gt;$H$2,$E$2*(B37-C37)+(1-$E$2)*OFFSET(B37,-$H$2,2,1,1),B37-OFFSET($B$4,$H$2-$M$4,1,1,1))</f>
        <v>6.3685419950033406</v>
      </c>
      <c r="E37" s="62">
        <f ca="1">IF(M37&gt;$H$2,IF(C36="xxxxx","",C36+OFFSET(E37,-$H$2,-1,1,1)),"xxxxx")</f>
        <v>5.4861756952415091</v>
      </c>
      <c r="F37" s="61">
        <f ca="1">IF(E37="xxxxx","",ABS(E37-B37))</f>
        <v>4.8938243047584917</v>
      </c>
      <c r="G37" s="59">
        <f ca="1">IF(M37&gt;$H$2,(E37-B37)^2,"")</f>
        <v>23.949516325844936</v>
      </c>
      <c r="H37" s="60">
        <f ca="1">IF(M37&gt;$H$2,ABS((B37-E37)/B37),"")</f>
        <v>0.47146669602682961</v>
      </c>
      <c r="I37" s="59">
        <f ca="1">IF(M37&gt;$H$2,((E37-B37)/B36)^2,"")</f>
        <v>0.33942058284927629</v>
      </c>
      <c r="J37" s="1">
        <f>IF(M37&gt;$H$2,((B37-B36)/B36)^2,"")</f>
        <v>5.5561224489795939E-2</v>
      </c>
      <c r="K37" s="1">
        <f ca="1">IF(M37&gt;$H$2,E37-B37,"")</f>
        <v>-4.8938243047584917</v>
      </c>
      <c r="L37" s="58">
        <f ca="1">IF(M37&gt;($H$2+1),ABS(K37-K36)^2,"")</f>
        <v>67.887504147067972</v>
      </c>
      <c r="M37" s="5">
        <v>34</v>
      </c>
    </row>
    <row r="38" spans="1:13" hidden="1">
      <c r="A38" s="6">
        <v>36100</v>
      </c>
      <c r="B38" s="28">
        <v>6.07</v>
      </c>
      <c r="C38" s="51">
        <f ca="1">IF($M38&gt;=$H$2,IF(C37="xxxxx",SUM($B$4:$B38)/$H$2,$C$2*($B38-OFFSET($B38,-$H$2,2,1,1))+(1-$C$2)*OFFSET($B38,-1,1,1,1)),"xxxxx")</f>
        <v>-4.738768110269107</v>
      </c>
      <c r="D38" s="51">
        <f ca="1">IF(M38&gt;$H$2,$E$2*(B38-C38)+(1-$E$2)*OFFSET(B38,-$H$2,2,1,1),B38-OFFSET($B$4,$H$2-$M$4,1,1,1))</f>
        <v>10.808768110269106</v>
      </c>
      <c r="E38" s="62">
        <f ca="1">IF(M38&gt;$H$2,IF(C37="xxxxx","",C37+OFFSET(E38,-$H$2,-1,1,1)),"xxxxx")</f>
        <v>15.469528331251796</v>
      </c>
      <c r="F38" s="61">
        <f ca="1">IF(E38="xxxxx","",ABS(E38-B38))</f>
        <v>9.3995283312517959</v>
      </c>
      <c r="G38" s="59">
        <f ca="1">IF(M38&gt;$H$2,(E38-B38)^2,"")</f>
        <v>88.351132850005172</v>
      </c>
      <c r="H38" s="60">
        <f ca="1">IF(M38&gt;$H$2,ABS((B38-E38)/B38),"")</f>
        <v>1.548521965609851</v>
      </c>
      <c r="I38" s="59">
        <f ca="1">IF(M38&gt;$H$2,((E38-B38)/B37)^2,"")</f>
        <v>0.82000672749586201</v>
      </c>
      <c r="J38" s="1">
        <f>IF(M38&gt;$H$2,((B38-B37)/B37)^2,"")</f>
        <v>0.17240896046569473</v>
      </c>
      <c r="K38" s="1">
        <f ca="1">IF(M38&gt;$H$2,E38-B38,"")</f>
        <v>9.3995283312517959</v>
      </c>
      <c r="L38" s="58">
        <f ca="1">IF(M38&gt;($H$2+1),ABS(K38-K37)^2,"")</f>
        <v>204.2999295773422</v>
      </c>
      <c r="M38" s="5">
        <v>35</v>
      </c>
    </row>
    <row r="39" spans="1:13" hidden="1">
      <c r="A39" s="6">
        <v>36130</v>
      </c>
      <c r="B39" s="28">
        <v>2.02</v>
      </c>
      <c r="C39" s="51">
        <f ca="1">IF($M39&gt;=$H$2,IF(C38="xxxxx",SUM($B$4:$B39)/$H$2,$C$2*($B39-OFFSET($B39,-$H$2,2,1,1))+(1-$C$2)*OFFSET($B39,-1,1,1,1)),"xxxxx")</f>
        <v>3.2448512424428593</v>
      </c>
      <c r="D39" s="51">
        <f ca="1">IF(M39&gt;$H$2,$E$2*(B39-C39)+(1-$E$2)*OFFSET(B39,-$H$2,2,1,1),B39-OFFSET($B$4,$H$2-$M$4,1,1,1))</f>
        <v>-1.2248512424428593</v>
      </c>
      <c r="E39" s="62">
        <f ca="1">IF(M39&gt;$H$2,IF(C38="xxxxx","",C38+OFFSET(E39,-$H$2,-1,1,1)),"xxxxx")</f>
        <v>-6.5560362421750993</v>
      </c>
      <c r="F39" s="61">
        <f ca="1">IF(E39="xxxxx","",ABS(E39-B39))</f>
        <v>8.5760362421750997</v>
      </c>
      <c r="G39" s="59">
        <f ca="1">IF(M39&gt;$H$2,(E39-B39)^2,"")</f>
        <v>73.548397627100812</v>
      </c>
      <c r="H39" s="60">
        <f ca="1">IF(M39&gt;$H$2,ABS((B39-E39)/B39),"")</f>
        <v>4.2455624961262872</v>
      </c>
      <c r="I39" s="59">
        <f ca="1">IF(M39&gt;$H$2,((E39-B39)/B38)^2,"")</f>
        <v>1.9961622267152521</v>
      </c>
      <c r="J39" s="1">
        <f>IF(M39&gt;$H$2,((B39-B38)/B38)^2,"")</f>
        <v>0.44517694443464378</v>
      </c>
      <c r="K39" s="1">
        <f ca="1">IF(M39&gt;$H$2,E39-B39,"")</f>
        <v>-8.5760362421750997</v>
      </c>
      <c r="L39" s="58">
        <f ca="1">IF(M39&gt;($H$2+1),ABS(K39-K38)^2,"")</f>
        <v>323.12092173344001</v>
      </c>
      <c r="M39" s="5">
        <v>36</v>
      </c>
    </row>
    <row r="40" spans="1:13" hidden="1">
      <c r="A40" s="6">
        <v>36161</v>
      </c>
      <c r="B40" s="28">
        <v>1.23</v>
      </c>
      <c r="C40" s="51">
        <f ca="1">IF($M40&gt;=$H$2,IF(C39="xxxxx",SUM($B$4:$B40)/$H$2,$C$2*($B40-OFFSET($B40,-$H$2,2,1,1))+(1-$C$2)*OFFSET($B40,-1,1,1,1)),"xxxxx")</f>
        <v>5.8082068515574843</v>
      </c>
      <c r="D40" s="51">
        <f ca="1">IF(M40&gt;$H$2,$E$2*(B40-C40)+(1-$E$2)*OFFSET(B40,-$H$2,2,1,1),B40-OFFSET($B$4,$H$2-$M$4,1,1,1))</f>
        <v>-4.5782068515574839</v>
      </c>
      <c r="E40" s="62">
        <f ca="1">IF(M40&gt;$H$2,IF(C39="xxxxx","",C39+OFFSET(E40,-$H$2,-1,1,1)),"xxxxx")</f>
        <v>-1.5235669768476967</v>
      </c>
      <c r="F40" s="61">
        <f ca="1">IF(E40="xxxxx","",ABS(E40-B40))</f>
        <v>2.7535669768476967</v>
      </c>
      <c r="G40" s="59">
        <f ca="1">IF(M40&gt;$H$2,(E40-B40)^2,"")</f>
        <v>7.5821310959861634</v>
      </c>
      <c r="H40" s="60">
        <f ca="1">IF(M40&gt;$H$2,ABS((B40-E40)/B40),"")</f>
        <v>2.2386723389005665</v>
      </c>
      <c r="I40" s="59">
        <f ca="1">IF(M40&gt;$H$2,((E40-B40)/B39)^2,"")</f>
        <v>1.8581832898701509</v>
      </c>
      <c r="J40" s="1">
        <f>IF(M40&gt;$H$2,((B40-B39)/B39)^2,"")</f>
        <v>0.15295069110871484</v>
      </c>
      <c r="K40" s="1">
        <f ca="1">IF(M40&gt;$H$2,E40-B40,"")</f>
        <v>-2.7535669768476967</v>
      </c>
      <c r="L40" s="58">
        <f ca="1">IF(M40&gt;($H$2+1),ABS(K40-K39)^2,"")</f>
        <v>33.901148345682223</v>
      </c>
      <c r="M40" s="5">
        <v>37</v>
      </c>
    </row>
    <row r="41" spans="1:13" hidden="1">
      <c r="A41" s="6">
        <v>36192</v>
      </c>
      <c r="B41" s="28">
        <v>1.1000000000000001</v>
      </c>
      <c r="C41" s="51">
        <f ca="1">IF($M41&gt;=$H$2,IF(C40="xxxxx",SUM($B$4:$B41)/$H$2,$C$2*($B41-OFFSET($B41,-$H$2,2,1,1))+(1-$C$2)*OFFSET($B41,-1,1,1,1)),"xxxxx")</f>
        <v>6.4288049806101357</v>
      </c>
      <c r="D41" s="51">
        <f ca="1">IF(M41&gt;$H$2,$E$2*(B41-C41)+(1-$E$2)*OFFSET(B41,-$H$2,2,1,1),B41-OFFSET($B$4,$H$2-$M$4,1,1,1))</f>
        <v>-5.3288049806101352</v>
      </c>
      <c r="E41" s="62">
        <f ca="1">IF(M41&gt;$H$2,IF(C40="xxxxx","",C40+OFFSET(E41,-$H$2,-1,1,1)),"xxxxx")</f>
        <v>0.4333509763621608</v>
      </c>
      <c r="F41" s="61">
        <f ca="1">IF(E41="xxxxx","",ABS(E41-B41))</f>
        <v>0.66664902363783929</v>
      </c>
      <c r="G41" s="59">
        <f ca="1">IF(M41&gt;$H$2,(E41-B41)^2,"")</f>
        <v>0.4444209207172844</v>
      </c>
      <c r="H41" s="60">
        <f ca="1">IF(M41&gt;$H$2,ABS((B41-E41)/B41),"")</f>
        <v>0.60604456694349018</v>
      </c>
      <c r="I41" s="59">
        <f ca="1">IF(M41&gt;$H$2,((E41-B41)/B40)^2,"")</f>
        <v>0.29375432660273942</v>
      </c>
      <c r="J41" s="1">
        <f>IF(M41&gt;$H$2,((B41-B40)/B40)^2,"")</f>
        <v>1.1170599510873139E-2</v>
      </c>
      <c r="K41" s="1">
        <f ca="1">IF(M41&gt;$H$2,E41-B41,"")</f>
        <v>-0.66664902363783929</v>
      </c>
      <c r="L41" s="58">
        <f ca="1">IF(M41&gt;($H$2+1),ABS(K41-K40)^2,"")</f>
        <v>4.3552265434296205</v>
      </c>
      <c r="M41" s="5">
        <v>38</v>
      </c>
    </row>
    <row r="42" spans="1:13" hidden="1">
      <c r="A42" s="6">
        <v>36220</v>
      </c>
      <c r="B42" s="28">
        <v>1.1200000000000001</v>
      </c>
      <c r="C42" s="51">
        <f ca="1">IF($M42&gt;=$H$2,IF(C41="xxxxx",SUM($B$4:$B42)/$H$2,$C$2*($B42-OFFSET($B42,-$H$2,2,1,1))+(1-$C$2)*OFFSET($B42,-1,1,1,1)),"xxxxx")</f>
        <v>6.4426839428446927</v>
      </c>
      <c r="D42" s="51">
        <f ca="1">IF(M42&gt;$H$2,$E$2*(B42-C42)+(1-$E$2)*OFFSET(B42,-$H$2,2,1,1),B42-OFFSET($B$4,$H$2-$M$4,1,1,1))</f>
        <v>-5.3226839428446926</v>
      </c>
      <c r="E42" s="62">
        <f ca="1">IF(M42&gt;$H$2,IF(C41="xxxxx","",C41+OFFSET(E42,-$H$2,-1,1,1)),"xxxxx")</f>
        <v>1.1050911625581312</v>
      </c>
      <c r="F42" s="61">
        <f ca="1">IF(E42="xxxxx","",ABS(E42-B42))</f>
        <v>1.4908837441868883E-2</v>
      </c>
      <c r="G42" s="59">
        <f ca="1">IF(M42&gt;$H$2,(E42-B42)^2,"")</f>
        <v>2.2227343386807151E-4</v>
      </c>
      <c r="H42" s="60">
        <f ca="1">IF(M42&gt;$H$2,ABS((B42-E42)/B42),"")</f>
        <v>1.3311462001668644E-2</v>
      </c>
      <c r="I42" s="59">
        <f ca="1">IF(M42&gt;$H$2,((E42-B42)/B41)^2,"")</f>
        <v>1.8369705278353015E-4</v>
      </c>
      <c r="J42" s="1">
        <f>IF(M42&gt;$H$2,((B42-B41)/B41)^2,"")</f>
        <v>3.3057851239669467E-4</v>
      </c>
      <c r="K42" s="1">
        <f ca="1">IF(M42&gt;$H$2,E42-B42,"")</f>
        <v>-1.4908837441868883E-2</v>
      </c>
      <c r="L42" s="58">
        <f ca="1">IF(M42&gt;($H$2+1),ABS(K42-K41)^2,"")</f>
        <v>0.42476527030275818</v>
      </c>
      <c r="M42" s="5">
        <v>39</v>
      </c>
    </row>
    <row r="43" spans="1:13" hidden="1">
      <c r="A43" s="6">
        <v>36251</v>
      </c>
      <c r="B43" s="28">
        <v>1.33</v>
      </c>
      <c r="C43" s="51">
        <f ca="1">IF($M43&gt;=$H$2,IF(C42="xxxxx",SUM($B$4:$B43)/$H$2,$C$2*($B43-OFFSET($B43,-$H$2,2,1,1))+(1-$C$2)*OFFSET($B43,-1,1,1,1)),"xxxxx")</f>
        <v>6.5520038060908901</v>
      </c>
      <c r="D43" s="51">
        <f ca="1">IF(M43&gt;$H$2,$E$2*(B43-C43)+(1-$E$2)*OFFSET(B43,-$H$2,2,1,1),B43-OFFSET($B$4,$H$2-$M$4,1,1,1))</f>
        <v>-5.22200380609089</v>
      </c>
      <c r="E43" s="62">
        <f ca="1">IF(M43&gt;$H$2,IF(C42="xxxxx","",C42+OFFSET(E43,-$H$2,-1,1,1)),"xxxxx")</f>
        <v>1.212568160157768</v>
      </c>
      <c r="F43" s="61">
        <f ca="1">IF(E43="xxxxx","",ABS(E43-B43))</f>
        <v>0.11743183984223204</v>
      </c>
      <c r="G43" s="59">
        <f ca="1">IF(M43&gt;$H$2,(E43-B43)^2,"")</f>
        <v>1.3790237008731637E-2</v>
      </c>
      <c r="H43" s="60">
        <f ca="1">IF(M43&gt;$H$2,ABS((B43-E43)/B43),"")</f>
        <v>8.8294616422730857E-2</v>
      </c>
      <c r="I43" s="59">
        <f ca="1">IF(M43&gt;$H$2,((E43-B43)/B42)^2,"")</f>
        <v>1.0993492513338357E-2</v>
      </c>
      <c r="J43" s="1">
        <f>IF(M43&gt;$H$2,((B43-B42)/B42)^2,"")</f>
        <v>3.5156249999999979E-2</v>
      </c>
      <c r="K43" s="1">
        <f ca="1">IF(M43&gt;$H$2,E43-B43,"")</f>
        <v>-0.11743183984223204</v>
      </c>
      <c r="L43" s="58">
        <f ca="1">IF(M43&gt;($H$2+1),ABS(K43-K42)^2,"")</f>
        <v>1.051096602118487E-2</v>
      </c>
      <c r="M43" s="5">
        <v>40</v>
      </c>
    </row>
    <row r="44" spans="1:13" hidden="1">
      <c r="A44" s="6">
        <v>36281</v>
      </c>
      <c r="B44" s="28">
        <v>2.1800000000000002</v>
      </c>
      <c r="C44" s="51">
        <f ca="1">IF($M44&gt;=$H$2,IF(C43="xxxxx",SUM($B$4:$B44)/$H$2,$C$2*($B44-OFFSET($B44,-$H$2,2,1,1))+(1-$C$2)*OFFSET($B44,-1,1,1,1)),"xxxxx")</f>
        <v>6.7552602295748896</v>
      </c>
      <c r="D44" s="51">
        <f ca="1">IF(M44&gt;$H$2,$E$2*(B44-C44)+(1-$E$2)*OFFSET(B44,-$H$2,2,1,1),B44-OFFSET($B$4,$H$2-$M$4,1,1,1))</f>
        <v>-4.575260229574889</v>
      </c>
      <c r="E44" s="62">
        <f ca="1">IF(M44&gt;$H$2,IF(C43="xxxxx","",C43+OFFSET(E44,-$H$2,-1,1,1)),"xxxxx")</f>
        <v>1.9616611267092106</v>
      </c>
      <c r="F44" s="61">
        <f ca="1">IF(E44="xxxxx","",ABS(E44-B44))</f>
        <v>0.2183388732907896</v>
      </c>
      <c r="G44" s="59">
        <f ca="1">IF(M44&gt;$H$2,(E44-B44)^2,"")</f>
        <v>4.7671863589891478E-2</v>
      </c>
      <c r="H44" s="60">
        <f ca="1">IF(M44&gt;$H$2,ABS((B44-E44)/B44),"")</f>
        <v>0.10015544646366495</v>
      </c>
      <c r="I44" s="59">
        <f ca="1">IF(M44&gt;$H$2,((E44-B44)/B43)^2,"")</f>
        <v>2.6950004856063924E-2</v>
      </c>
      <c r="J44" s="1">
        <f>IF(M44&gt;$H$2,((B44-B43)/B43)^2,"")</f>
        <v>0.40844592684719322</v>
      </c>
      <c r="K44" s="1">
        <f ca="1">IF(M44&gt;$H$2,E44-B44,"")</f>
        <v>-0.2183388732907896</v>
      </c>
      <c r="L44" s="58">
        <f ca="1">IF(M44&gt;($H$2+1),ABS(K44-K43)^2,"")</f>
        <v>1.0182229399388313E-2</v>
      </c>
      <c r="M44" s="5">
        <v>41</v>
      </c>
    </row>
    <row r="45" spans="1:13" hidden="1">
      <c r="A45" s="6">
        <v>36312</v>
      </c>
      <c r="B45" s="28">
        <v>3.63</v>
      </c>
      <c r="C45" s="51">
        <f ca="1">IF($M45&gt;=$H$2,IF(C44="xxxxx",SUM($B$4:$B45)/$H$2,$C$2*($B45-OFFSET($B45,-$H$2,2,1,1))+(1-$C$2)*OFFSET($B45,-1,1,1,1)),"xxxxx")</f>
        <v>7.8613264035664647</v>
      </c>
      <c r="D45" s="51">
        <f ca="1">IF(M45&gt;$H$2,$E$2*(B45-C45)+(1-$E$2)*OFFSET(B45,-$H$2,2,1,1),B45-OFFSET($B$4,$H$2-$M$4,1,1,1))</f>
        <v>-4.2313264035664648</v>
      </c>
      <c r="E45" s="62">
        <f ca="1">IF(M45&gt;$H$2,IF(C44="xxxxx","",C44+OFFSET(E45,-$H$2,-1,1,1)),"xxxxx")</f>
        <v>2.4418592363533085</v>
      </c>
      <c r="F45" s="61">
        <f ca="1">IF(E45="xxxxx","",ABS(E45-B45))</f>
        <v>1.1881407636466914</v>
      </c>
      <c r="G45" s="59">
        <f ca="1">IF(M45&gt;$H$2,(E45-B45)^2,"")</f>
        <v>1.411678474238943</v>
      </c>
      <c r="H45" s="60">
        <f ca="1">IF(M45&gt;$H$2,ABS((B45-E45)/B45),"")</f>
        <v>0.32731150513682961</v>
      </c>
      <c r="I45" s="59">
        <f ca="1">IF(M45&gt;$H$2,((E45-B45)/B44)^2,"")</f>
        <v>0.29704538217299525</v>
      </c>
      <c r="J45" s="1">
        <f>IF(M45&gt;$H$2,((B45-B44)/B44)^2,"")</f>
        <v>0.44240804646073534</v>
      </c>
      <c r="K45" s="1">
        <f ca="1">IF(M45&gt;$H$2,E45-B45,"")</f>
        <v>-1.1881407636466914</v>
      </c>
      <c r="L45" s="58">
        <f ca="1">IF(M45&gt;($H$2+1),ABS(K45-K44)^2,"")</f>
        <v>0.94051570653788064</v>
      </c>
      <c r="M45" s="5">
        <v>42</v>
      </c>
    </row>
    <row r="46" spans="1:13" hidden="1">
      <c r="A46" s="6">
        <v>36342</v>
      </c>
      <c r="B46" s="28">
        <v>4.26</v>
      </c>
      <c r="C46" s="51">
        <f ca="1">IF($M46&gt;=$H$2,IF(C45="xxxxx",SUM($B$4:$B46)/$H$2,$C$2*($B46-OFFSET($B46,-$H$2,2,1,1))+(1-$C$2)*OFFSET($B46,-1,1,1,1)),"xxxxx")</f>
        <v>6.2427997976297274</v>
      </c>
      <c r="D46" s="51">
        <f ca="1">IF(M46&gt;$H$2,$E$2*(B46-C46)+(1-$E$2)*OFFSET(B46,-$H$2,2,1,1),B46-OFFSET($B$4,$H$2-$M$4,1,1,1))</f>
        <v>-1.9827997976297276</v>
      </c>
      <c r="E46" s="62">
        <f ca="1">IF(M46&gt;$H$2,IF(C45="xxxxx","",C45+OFFSET(E46,-$H$2,-1,1,1)),"xxxxx")</f>
        <v>5.9986278350962481</v>
      </c>
      <c r="F46" s="61">
        <f ca="1">IF(E46="xxxxx","",ABS(E46-B46))</f>
        <v>1.7386278350962483</v>
      </c>
      <c r="G46" s="59">
        <f ca="1">IF(M46&gt;$H$2,(E46-B46)^2,"")</f>
        <v>3.0228267489714673</v>
      </c>
      <c r="H46" s="60">
        <f ca="1">IF(M46&gt;$H$2,ABS((B46-E46)/B46),"")</f>
        <v>0.40812859978785171</v>
      </c>
      <c r="I46" s="59">
        <f ca="1">IF(M46&gt;$H$2,((E46-B46)/B45)^2,"")</f>
        <v>0.22940348253166276</v>
      </c>
      <c r="J46" s="1">
        <f>IF(M46&gt;$H$2,((B46-B45)/B45)^2,"")</f>
        <v>3.0120893381599609E-2</v>
      </c>
      <c r="K46" s="1">
        <f ca="1">IF(M46&gt;$H$2,E46-B46,"")</f>
        <v>1.7386278350962483</v>
      </c>
      <c r="L46" s="58">
        <f ca="1">IF(M46&gt;($H$2+1),ABS(K46-K45)^2,"")</f>
        <v>8.5659744305877101</v>
      </c>
      <c r="M46" s="5">
        <v>43</v>
      </c>
    </row>
    <row r="47" spans="1:13" hidden="1">
      <c r="A47" s="6">
        <v>36373</v>
      </c>
      <c r="B47" s="28">
        <v>11.78</v>
      </c>
      <c r="C47" s="51">
        <f ca="1">IF($M47&gt;=$H$2,IF(C46="xxxxx",SUM($B$4:$B47)/$H$2,$C$2*($B47-OFFSET($B47,-$H$2,2,1,1))+(1-$C$2)*OFFSET($B47,-1,1,1,1)),"xxxxx")</f>
        <v>5.5142119805318544</v>
      </c>
      <c r="D47" s="51">
        <f ca="1">IF(M47&gt;$H$2,$E$2*(B47-C47)+(1-$E$2)*OFFSET(B47,-$H$2,2,1,1),B47-OFFSET($B$4,$H$2-$M$4,1,1,1))</f>
        <v>6.265788019468145</v>
      </c>
      <c r="E47" s="62">
        <f ca="1">IF(M47&gt;$H$2,IF(C46="xxxxx","",C46+OFFSET(E47,-$H$2,-1,1,1)),"xxxxx")</f>
        <v>12.562651983892001</v>
      </c>
      <c r="F47" s="61">
        <f ca="1">IF(E47="xxxxx","",ABS(E47-B47))</f>
        <v>0.78265198389200208</v>
      </c>
      <c r="G47" s="59">
        <f ca="1">IF(M47&gt;$H$2,(E47-B47)^2,"")</f>
        <v>0.61254412789008672</v>
      </c>
      <c r="H47" s="60">
        <f ca="1">IF(M47&gt;$H$2,ABS((B47-E47)/B47),"")</f>
        <v>6.6439047868591006E-2</v>
      </c>
      <c r="I47" s="59">
        <f ca="1">IF(M47&gt;$H$2,((E47-B47)/B46)^2,"")</f>
        <v>3.3753451028790959E-2</v>
      </c>
      <c r="J47" s="1">
        <f>IF(M47&gt;$H$2,((B47-B46)/B46)^2,"")</f>
        <v>3.1161365690229008</v>
      </c>
      <c r="K47" s="1">
        <f ca="1">IF(M47&gt;$H$2,E47-B47,"")</f>
        <v>0.78265198389200208</v>
      </c>
      <c r="L47" s="58">
        <f ca="1">IF(M47&gt;($H$2+1),ABS(K47-K46)^2,"")</f>
        <v>0.91388982808568309</v>
      </c>
      <c r="M47" s="5">
        <v>44</v>
      </c>
    </row>
    <row r="48" spans="1:13" hidden="1">
      <c r="A48" s="6">
        <v>36404</v>
      </c>
      <c r="B48" s="28">
        <v>12.09</v>
      </c>
      <c r="C48" s="51">
        <f ca="1">IF($M48&gt;=$H$2,IF(C47="xxxxx",SUM($B$4:$B48)/$H$2,$C$2*($B48-OFFSET($B48,-$H$2,2,1,1))+(1-$C$2)*OFFSET($B48,-1,1,1,1)),"xxxxx")</f>
        <v>3.3093032827239988</v>
      </c>
      <c r="D48" s="51">
        <f ca="1">IF(M48&gt;$H$2,$E$2*(B48-C48)+(1-$E$2)*OFFSET(B48,-$H$2,2,1,1),B48-OFFSET($B$4,$H$2-$M$4,1,1,1))</f>
        <v>8.7806967172760011</v>
      </c>
      <c r="E48" s="62">
        <f ca="1">IF(M48&gt;$H$2,IF(C47="xxxxx","",C47+OFFSET(E48,-$H$2,-1,1,1)),"xxxxx")</f>
        <v>14.458521853019448</v>
      </c>
      <c r="F48" s="61">
        <f ca="1">IF(E48="xxxxx","",ABS(E48-B48))</f>
        <v>2.3685218530194483</v>
      </c>
      <c r="G48" s="59">
        <f ca="1">IF(M48&gt;$H$2,(E48-B48)^2,"")</f>
        <v>5.6098957682306807</v>
      </c>
      <c r="H48" s="60">
        <f ca="1">IF(M48&gt;$H$2,ABS((B48-E48)/B48),"")</f>
        <v>0.19590751472452012</v>
      </c>
      <c r="I48" s="59">
        <f ca="1">IF(M48&gt;$H$2,((E48-B48)/B47)^2,"")</f>
        <v>4.0426320172536986E-2</v>
      </c>
      <c r="J48" s="1">
        <f>IF(M48&gt;$H$2,((B48-B47)/B47)^2,"")</f>
        <v>6.9252077562327098E-4</v>
      </c>
      <c r="K48" s="1">
        <f ca="1">IF(M48&gt;$H$2,E48-B48,"")</f>
        <v>2.3685218530194483</v>
      </c>
      <c r="L48" s="58">
        <f ca="1">IF(M48&gt;($H$2+1),ABS(K48-K47)^2,"")</f>
        <v>2.5149832418063034</v>
      </c>
      <c r="M48" s="5">
        <v>45</v>
      </c>
    </row>
    <row r="49" spans="1:13" hidden="1">
      <c r="A49" s="6">
        <v>36434</v>
      </c>
      <c r="B49" s="28">
        <v>10.01</v>
      </c>
      <c r="C49" s="51">
        <f ca="1">IF($M49&gt;=$H$2,IF(C48="xxxxx",SUM($B$4:$B49)/$H$2,$C$2*($B49-OFFSET($B49,-$H$2,2,1,1))+(1-$C$2)*OFFSET($B49,-1,1,1,1)),"xxxxx")</f>
        <v>3.6185133646252057</v>
      </c>
      <c r="D49" s="51">
        <f ca="1">IF(M49&gt;$H$2,$E$2*(B49-C49)+(1-$E$2)*OFFSET(B49,-$H$2,2,1,1),B49-OFFSET($B$4,$H$2-$M$4,1,1,1))</f>
        <v>6.3914866353747941</v>
      </c>
      <c r="E49" s="62">
        <f ca="1">IF(M49&gt;$H$2,IF(C48="xxxxx","",C48+OFFSET(E49,-$H$2,-1,1,1)),"xxxxx")</f>
        <v>9.6778452777273394</v>
      </c>
      <c r="F49" s="61">
        <f ca="1">IF(E49="xxxxx","",ABS(E49-B49))</f>
        <v>0.33215472227266041</v>
      </c>
      <c r="G49" s="59">
        <f ca="1">IF(M49&gt;$H$2,(E49-B49)^2,"")</f>
        <v>0.11032675952802817</v>
      </c>
      <c r="H49" s="60">
        <f ca="1">IF(M49&gt;$H$2,ABS((B49-E49)/B49),"")</f>
        <v>3.3182289937328711E-2</v>
      </c>
      <c r="I49" s="59">
        <f ca="1">IF(M49&gt;$H$2,((E49-B49)/B48)^2,"")</f>
        <v>7.5479368978613101E-4</v>
      </c>
      <c r="J49" s="1">
        <f>IF(M49&gt;$H$2,((B49-B48)/B48)^2,"")</f>
        <v>2.9598797548849583E-2</v>
      </c>
      <c r="K49" s="1">
        <f ca="1">IF(M49&gt;$H$2,E49-B49,"")</f>
        <v>-0.33215472227266041</v>
      </c>
      <c r="L49" s="58">
        <f ca="1">IF(M49&gt;($H$2+1),ABS(K49-K48)^2,"")</f>
        <v>7.2936539643315133</v>
      </c>
      <c r="M49" s="5">
        <v>46</v>
      </c>
    </row>
    <row r="50" spans="1:13" hidden="1">
      <c r="A50" s="6">
        <v>36465</v>
      </c>
      <c r="B50" s="28">
        <v>17.66</v>
      </c>
      <c r="C50" s="51">
        <f ca="1">IF($M50&gt;=$H$2,IF(C49="xxxxx",SUM($B$4:$B50)/$H$2,$C$2*($B50-OFFSET($B50,-$H$2,2,1,1))+(1-$C$2)*OFFSET($B50,-1,1,1,1)),"xxxxx")</f>
        <v>6.6279216098914935</v>
      </c>
      <c r="D50" s="51">
        <f ca="1">IF(M50&gt;$H$2,$E$2*(B50-C50)+(1-$E$2)*OFFSET(B50,-$H$2,2,1,1),B50-OFFSET($B$4,$H$2-$M$4,1,1,1))</f>
        <v>11.032078390108506</v>
      </c>
      <c r="E50" s="62">
        <f ca="1">IF(M50&gt;$H$2,IF(C49="xxxxx","",C49+OFFSET(E50,-$H$2,-1,1,1)),"xxxxx")</f>
        <v>14.427281474894311</v>
      </c>
      <c r="F50" s="61">
        <f ca="1">IF(E50="xxxxx","",ABS(E50-B50))</f>
        <v>3.2327185251056889</v>
      </c>
      <c r="G50" s="59">
        <f ca="1">IF(M50&gt;$H$2,(E50-B50)^2,"")</f>
        <v>10.450469062561501</v>
      </c>
      <c r="H50" s="60">
        <f ca="1">IF(M50&gt;$H$2,ABS((B50-E50)/B50),"")</f>
        <v>0.18305314411696993</v>
      </c>
      <c r="I50" s="59">
        <f ca="1">IF(M50&gt;$H$2,((E50-B50)/B49)^2,"")</f>
        <v>0.10429599434093879</v>
      </c>
      <c r="J50" s="1">
        <f>IF(M50&gt;$H$2,((B50-B49)/B49)^2,"")</f>
        <v>0.58405630333702274</v>
      </c>
      <c r="K50" s="1">
        <f ca="1">IF(M50&gt;$H$2,E50-B50,"")</f>
        <v>-3.2327185251056889</v>
      </c>
      <c r="L50" s="58">
        <f ca="1">IF(M50&gt;($H$2+1),ABS(K50-K49)^2,"")</f>
        <v>8.4132703743051991</v>
      </c>
      <c r="M50" s="5">
        <v>47</v>
      </c>
    </row>
    <row r="51" spans="1:13" hidden="1">
      <c r="A51" s="6">
        <v>36495</v>
      </c>
      <c r="B51" s="28">
        <v>6.06</v>
      </c>
      <c r="C51" s="51">
        <f ca="1">IF($M51&gt;=$H$2,IF(C50="xxxxx",SUM($B$4:$B51)/$H$2,$C$2*($B51-OFFSET($B51,-$H$2,2,1,1))+(1-$C$2)*OFFSET($B51,-1,1,1,1)),"xxxxx")</f>
        <v>7.2394717456074371</v>
      </c>
      <c r="D51" s="51">
        <f ca="1">IF(M51&gt;$H$2,$E$2*(B51-C51)+(1-$E$2)*OFFSET(B51,-$H$2,2,1,1),B51-OFFSET($B$4,$H$2-$M$4,1,1,1))</f>
        <v>-1.1794717456074375</v>
      </c>
      <c r="E51" s="62">
        <f ca="1">IF(M51&gt;$H$2,IF(C50="xxxxx","",C50+OFFSET(E51,-$H$2,-1,1,1)),"xxxxx")</f>
        <v>5.4030703674486347</v>
      </c>
      <c r="F51" s="61">
        <f ca="1">IF(E51="xxxxx","",ABS(E51-B51))</f>
        <v>0.65692963255136494</v>
      </c>
      <c r="G51" s="59">
        <f ca="1">IF(M51&gt;$H$2,(E51-B51)^2,"")</f>
        <v>0.43155654212407135</v>
      </c>
      <c r="H51" s="60">
        <f ca="1">IF(M51&gt;$H$2,ABS((B51-E51)/B51),"")</f>
        <v>0.10840422979395462</v>
      </c>
      <c r="I51" s="59">
        <f ca="1">IF(M51&gt;$H$2,((E51-B51)/B50)^2,"")</f>
        <v>1.3837457695442391E-3</v>
      </c>
      <c r="J51" s="1">
        <f>IF(M51&gt;$H$2,((B51-B50)/B50)^2,"")</f>
        <v>0.43145407976770234</v>
      </c>
      <c r="K51" s="1">
        <f ca="1">IF(M51&gt;$H$2,E51-B51,"")</f>
        <v>-0.65692963255136494</v>
      </c>
      <c r="L51" s="58">
        <f ca="1">IF(M51&gt;($H$2+1),ABS(K51-K50)^2,"")</f>
        <v>6.6346884190062303</v>
      </c>
      <c r="M51" s="5">
        <v>48</v>
      </c>
    </row>
    <row r="52" spans="1:13" hidden="1">
      <c r="A52" s="6">
        <v>36526</v>
      </c>
      <c r="B52" s="28">
        <v>2.27</v>
      </c>
      <c r="C52" s="51">
        <f ca="1">IF($M52&gt;=$H$2,IF(C51="xxxxx",SUM($B$4:$B52)/$H$2,$C$2*($B52-OFFSET($B52,-$H$2,2,1,1))+(1-$C$2)*OFFSET($B52,-1,1,1,1)),"xxxxx")</f>
        <v>6.8752347144236978</v>
      </c>
      <c r="D52" s="51">
        <f ca="1">IF(M52&gt;$H$2,$E$2*(B52-C52)+(1-$E$2)*OFFSET(B52,-$H$2,2,1,1),B52-OFFSET($B$4,$H$2-$M$4,1,1,1))</f>
        <v>-4.6052347144236983</v>
      </c>
      <c r="E52" s="62">
        <f ca="1">IF(M52&gt;$H$2,IF(C51="xxxxx","",C51+OFFSET(E52,-$H$2,-1,1,1)),"xxxxx")</f>
        <v>2.6612648940499533</v>
      </c>
      <c r="F52" s="61">
        <f ca="1">IF(E52="xxxxx","",ABS(E52-B52))</f>
        <v>0.39126489404995324</v>
      </c>
      <c r="G52" s="59">
        <f ca="1">IF(M52&gt;$H$2,(E52-B52)^2,"")</f>
        <v>0.15308821731592112</v>
      </c>
      <c r="H52" s="60">
        <f ca="1">IF(M52&gt;$H$2,ABS((B52-E52)/B52),"")</f>
        <v>0.17236338944931862</v>
      </c>
      <c r="I52" s="59">
        <f ca="1">IF(M52&gt;$H$2,((E52-B52)/B51)^2,"")</f>
        <v>4.1686604068207136E-3</v>
      </c>
      <c r="J52" s="1">
        <f>IF(M52&gt;$H$2,((B52-B51)/B51)^2,"")</f>
        <v>0.39114084675794308</v>
      </c>
      <c r="K52" s="1">
        <f ca="1">IF(M52&gt;$H$2,E52-B52,"")</f>
        <v>0.39126489404995324</v>
      </c>
      <c r="L52" s="58">
        <f ca="1">IF(M52&gt;($H$2+1),ABS(K52-K51)^2,"")</f>
        <v>1.0987117655969616</v>
      </c>
      <c r="M52" s="5">
        <v>49</v>
      </c>
    </row>
    <row r="53" spans="1:13" hidden="1">
      <c r="A53" s="6">
        <v>36557</v>
      </c>
      <c r="B53" s="28">
        <v>1.42</v>
      </c>
      <c r="C53" s="51">
        <f ca="1">IF($M53&gt;=$H$2,IF(C52="xxxxx",SUM($B$4:$B53)/$H$2,$C$2*($B53-OFFSET($B53,-$H$2,2,1,1))+(1-$C$2)*OFFSET($B53,-1,1,1,1)),"xxxxx")</f>
        <v>6.7575385152555629</v>
      </c>
      <c r="D53" s="51">
        <f ca="1">IF(M53&gt;$H$2,$E$2*(B53-C53)+(1-$E$2)*OFFSET(B53,-$H$2,2,1,1),B53-OFFSET($B$4,$H$2-$M$4,1,1,1))</f>
        <v>-5.337538515255563</v>
      </c>
      <c r="E53" s="62">
        <f ca="1">IF(M53&gt;$H$2,IF(C52="xxxxx","",C52+OFFSET(E53,-$H$2,-1,1,1)),"xxxxx")</f>
        <v>1.5464297338135626</v>
      </c>
      <c r="F53" s="61">
        <f ca="1">IF(E53="xxxxx","",ABS(E53-B53))</f>
        <v>0.12642973381356271</v>
      </c>
      <c r="G53" s="59">
        <f ca="1">IF(M53&gt;$H$2,(E53-B53)^2,"")</f>
        <v>1.5984477592168322E-2</v>
      </c>
      <c r="H53" s="60">
        <f ca="1">IF(M53&gt;$H$2,ABS((B53-E53)/B53),"")</f>
        <v>8.9035023812368108E-2</v>
      </c>
      <c r="I53" s="59">
        <f ca="1">IF(M53&gt;$H$2,((E53-B53)/B52)^2,"")</f>
        <v>3.1020352795839857E-3</v>
      </c>
      <c r="J53" s="1">
        <f>IF(M53&gt;$H$2,((B53-B52)/B52)^2,"")</f>
        <v>0.14021230763259526</v>
      </c>
      <c r="K53" s="1">
        <f ca="1">IF(M53&gt;$H$2,E53-B53,"")</f>
        <v>0.12642973381356271</v>
      </c>
      <c r="L53" s="58">
        <f ca="1">IF(M53&gt;($H$2+1),ABS(K53-K52)^2,"")</f>
        <v>7.0137662097434647E-2</v>
      </c>
      <c r="M53" s="5">
        <v>50</v>
      </c>
    </row>
    <row r="54" spans="1:13" hidden="1">
      <c r="A54" s="6">
        <v>36586</v>
      </c>
      <c r="B54" s="28">
        <v>1.03</v>
      </c>
      <c r="C54" s="51">
        <f ca="1">IF($M54&gt;=$H$2,IF(C53="xxxxx",SUM($B$4:$B54)/$H$2,$C$2*($B54-OFFSET($B54,-$H$2,2,1,1))+(1-$C$2)*OFFSET($B54,-1,1,1,1)),"xxxxx")</f>
        <v>6.3806505558229683</v>
      </c>
      <c r="D54" s="51">
        <f ca="1">IF(M54&gt;$H$2,$E$2*(B54-C54)+(1-$E$2)*OFFSET(B54,-$H$2,2,1,1),B54-OFFSET($B$4,$H$2-$M$4,1,1,1))</f>
        <v>-5.350650555822968</v>
      </c>
      <c r="E54" s="62">
        <f ca="1">IF(M54&gt;$H$2,IF(C53="xxxxx","",C53+OFFSET(E54,-$H$2,-1,1,1)),"xxxxx")</f>
        <v>1.4348545724108703</v>
      </c>
      <c r="F54" s="61">
        <f ca="1">IF(E54="xxxxx","",ABS(E54-B54))</f>
        <v>0.40485457241087031</v>
      </c>
      <c r="G54" s="59">
        <f ca="1">IF(M54&gt;$H$2,(E54-B54)^2,"")</f>
        <v>0.16390722480198863</v>
      </c>
      <c r="H54" s="60">
        <f ca="1">IF(M54&gt;$H$2,ABS((B54-E54)/B54),"")</f>
        <v>0.39306269166103913</v>
      </c>
      <c r="I54" s="59">
        <f ca="1">IF(M54&gt;$H$2,((E54-B54)/B53)^2,"")</f>
        <v>8.1287058521121142E-2</v>
      </c>
      <c r="J54" s="1">
        <f>IF(M54&gt;$H$2,((B54-B53)/B53)^2,"")</f>
        <v>7.5431462011505634E-2</v>
      </c>
      <c r="K54" s="1">
        <f ca="1">IF(M54&gt;$H$2,E54-B54,"")</f>
        <v>0.40485457241087031</v>
      </c>
      <c r="L54" s="58">
        <f ca="1">IF(M54&gt;($H$2+1),ABS(K54-K53)^2,"")</f>
        <v>7.752039074793679E-2</v>
      </c>
      <c r="M54" s="5">
        <v>51</v>
      </c>
    </row>
    <row r="55" spans="1:13" hidden="1">
      <c r="A55" s="6">
        <v>36617</v>
      </c>
      <c r="B55" s="28">
        <v>1.1299999999999999</v>
      </c>
      <c r="C55" s="51">
        <f ca="1">IF($M55&gt;=$H$2,IF(C54="xxxxx",SUM($B$4:$B55)/$H$2,$C$2*($B55-OFFSET($B55,-$H$2,2,1,1))+(1-$C$2)*OFFSET($B55,-1,1,1,1)),"xxxxx")</f>
        <v>6.3539826711388292</v>
      </c>
      <c r="D55" s="51">
        <f ca="1">IF(M55&gt;$H$2,$E$2*(B55-C55)+(1-$E$2)*OFFSET(B55,-$H$2,2,1,1),B55-OFFSET($B$4,$H$2-$M$4,1,1,1))</f>
        <v>-5.2239826711388293</v>
      </c>
      <c r="E55" s="62">
        <f ca="1">IF(M55&gt;$H$2,IF(C54="xxxxx","",C54+OFFSET(E55,-$H$2,-1,1,1)),"xxxxx")</f>
        <v>1.1586467497320783</v>
      </c>
      <c r="F55" s="61">
        <f ca="1">IF(E55="xxxxx","",ABS(E55-B55))</f>
        <v>2.8646749732078369E-2</v>
      </c>
      <c r="G55" s="59">
        <f ca="1">IF(M55&gt;$H$2,(E55-B55)^2,"")</f>
        <v>8.2063627021233213E-4</v>
      </c>
      <c r="H55" s="60">
        <f ca="1">IF(M55&gt;$H$2,ABS((B55-E55)/B55),"")</f>
        <v>2.5351105957591481E-2</v>
      </c>
      <c r="I55" s="59">
        <f ca="1">IF(M55&gt;$H$2,((E55-B55)/B54)^2,"")</f>
        <v>7.7352839118892652E-4</v>
      </c>
      <c r="J55" s="1">
        <f>IF(M55&gt;$H$2,((B55-B54)/B54)^2,"")</f>
        <v>9.4259590913375185E-3</v>
      </c>
      <c r="K55" s="1">
        <f ca="1">IF(M55&gt;$H$2,E55-B55,"")</f>
        <v>2.8646749732078369E-2</v>
      </c>
      <c r="L55" s="58">
        <f ca="1">IF(M55&gt;($H$2+1),ABS(K55-K54)^2,"")</f>
        <v>0.14153232584471737</v>
      </c>
      <c r="M55" s="5">
        <v>52</v>
      </c>
    </row>
    <row r="56" spans="1:13" hidden="1">
      <c r="A56" s="6">
        <v>36647</v>
      </c>
      <c r="B56" s="28">
        <v>1.69</v>
      </c>
      <c r="C56" s="51">
        <f ca="1">IF($M56&gt;=$H$2,IF(C55="xxxxx",SUM($B$4:$B56)/$H$2,$C$2*($B56-OFFSET($B56,-$H$2,2,1,1))+(1-$C$2)*OFFSET($B56,-1,1,1,1)),"xxxxx")</f>
        <v>6.2713890134760577</v>
      </c>
      <c r="D56" s="51">
        <f ca="1">IF(M56&gt;$H$2,$E$2*(B56-C56)+(1-$E$2)*OFFSET(B56,-$H$2,2,1,1),B56-OFFSET($B$4,$H$2-$M$4,1,1,1))</f>
        <v>-4.5813890134760573</v>
      </c>
      <c r="E56" s="62">
        <f ca="1">IF(M56&gt;$H$2,IF(C55="xxxxx","",C55+OFFSET(E56,-$H$2,-1,1,1)),"xxxxx")</f>
        <v>1.7787224415639402</v>
      </c>
      <c r="F56" s="61">
        <f ca="1">IF(E56="xxxxx","",ABS(E56-B56))</f>
        <v>8.8722441563940269E-2</v>
      </c>
      <c r="G56" s="59">
        <f ca="1">IF(M56&gt;$H$2,(E56-B56)^2,"")</f>
        <v>7.8716716370667954E-3</v>
      </c>
      <c r="H56" s="60">
        <f ca="1">IF(M56&gt;$H$2,ABS((B56-E56)/B56),"")</f>
        <v>5.2498486132509035E-2</v>
      </c>
      <c r="I56" s="59">
        <f ca="1">IF(M56&gt;$H$2,((E56-B56)/B55)^2,"")</f>
        <v>6.1646735351764412E-3</v>
      </c>
      <c r="J56" s="1">
        <f>IF(M56&gt;$H$2,((B56-B55)/B55)^2,"")</f>
        <v>0.24559479990602251</v>
      </c>
      <c r="K56" s="1">
        <f ca="1">IF(M56&gt;$H$2,E56-B56,"")</f>
        <v>8.8722441563940269E-2</v>
      </c>
      <c r="L56" s="58">
        <f ca="1">IF(M56&gt;($H$2+1),ABS(K56-K55)^2,"")</f>
        <v>3.6090887490768386E-3</v>
      </c>
      <c r="M56" s="5">
        <v>53</v>
      </c>
    </row>
    <row r="57" spans="1:13" hidden="1">
      <c r="A57" s="6">
        <v>36678</v>
      </c>
      <c r="B57" s="28">
        <v>2.8</v>
      </c>
      <c r="C57" s="51">
        <f ca="1">IF($M57&gt;=$H$2,IF(C56="xxxxx",SUM($B$4:$B57)/$H$2,$C$2*($B57-OFFSET($B57,-$H$2,2,1,1))+(1-$C$2)*OFFSET($B57,-1,1,1,1)),"xxxxx")</f>
        <v>6.9788313193444429</v>
      </c>
      <c r="D57" s="51">
        <f ca="1">IF(M57&gt;$H$2,$E$2*(B57-C57)+(1-$E$2)*OFFSET(B57,-$H$2,2,1,1),B57-OFFSET($B$4,$H$2-$M$4,1,1,1))</f>
        <v>-4.1788313193444431</v>
      </c>
      <c r="E57" s="62">
        <f ca="1">IF(M57&gt;$H$2,IF(C56="xxxxx","",C56+OFFSET(E57,-$H$2,-1,1,1)),"xxxxx")</f>
        <v>2.0400626099095929</v>
      </c>
      <c r="F57" s="61">
        <f ca="1">IF(E57="xxxxx","",ABS(E57-B57))</f>
        <v>0.75993739009040695</v>
      </c>
      <c r="G57" s="59">
        <f ca="1">IF(M57&gt;$H$2,(E57-B57)^2,"")</f>
        <v>0.57750483685741938</v>
      </c>
      <c r="H57" s="60">
        <f ca="1">IF(M57&gt;$H$2,ABS((B57-E57)/B57),"")</f>
        <v>0.27140621074657395</v>
      </c>
      <c r="I57" s="59">
        <f ca="1">IF(M57&gt;$H$2,((E57-B57)/B56)^2,"")</f>
        <v>0.20220049608116639</v>
      </c>
      <c r="J57" s="1">
        <f>IF(M57&gt;$H$2,((B57-B56)/B56)^2,"")</f>
        <v>0.43139245824726014</v>
      </c>
      <c r="K57" s="1">
        <f ca="1">IF(M57&gt;$H$2,E57-B57,"")</f>
        <v>-0.75993739009040695</v>
      </c>
      <c r="L57" s="58">
        <f ca="1">IF(M57&gt;($H$2+1),ABS(K57-K56)^2,"")</f>
        <v>0.72022350986358497</v>
      </c>
      <c r="M57" s="5">
        <v>54</v>
      </c>
    </row>
    <row r="58" spans="1:13" hidden="1">
      <c r="A58" s="6">
        <v>36708</v>
      </c>
      <c r="B58" s="28">
        <v>5.81</v>
      </c>
      <c r="C58" s="51">
        <f ca="1">IF($M58&gt;=$H$2,IF(C57="xxxxx",SUM($B$4:$B58)/$H$2,$C$2*($B58-OFFSET($B58,-$H$2,2,1,1))+(1-$C$2)*OFFSET($B58,-1,1,1,1)),"xxxxx")</f>
        <v>7.7365723447120951</v>
      </c>
      <c r="D58" s="51">
        <f ca="1">IF(M58&gt;$H$2,$E$2*(B58-C58)+(1-$E$2)*OFFSET(B58,-$H$2,2,1,1),B58-OFFSET($B$4,$H$2-$M$4,1,1,1))</f>
        <v>-1.9265723447120955</v>
      </c>
      <c r="E58" s="62">
        <f ca="1">IF(M58&gt;$H$2,IF(C57="xxxxx","",C57+OFFSET(E58,-$H$2,-1,1,1)),"xxxxx")</f>
        <v>4.9960315217147153</v>
      </c>
      <c r="F58" s="61">
        <f ca="1">IF(E58="xxxxx","",ABS(E58-B58))</f>
        <v>0.81396847828528429</v>
      </c>
      <c r="G58" s="59">
        <f ca="1">IF(M58&gt;$H$2,(E58-B58)^2,"")</f>
        <v>0.66254468364206132</v>
      </c>
      <c r="H58" s="60">
        <f ca="1">IF(M58&gt;$H$2,ABS((B58-E58)/B58),"")</f>
        <v>0.14009784479953258</v>
      </c>
      <c r="I58" s="59">
        <f ca="1">IF(M58&gt;$H$2,((E58-B58)/B57)^2,"")</f>
        <v>8.4508250464548657E-2</v>
      </c>
      <c r="J58" s="1">
        <f>IF(M58&gt;$H$2,((B58-B57)/B57)^2,"")</f>
        <v>1.1556249999999999</v>
      </c>
      <c r="K58" s="1">
        <f ca="1">IF(M58&gt;$H$2,E58-B58,"")</f>
        <v>-0.81396847828528429</v>
      </c>
      <c r="L58" s="58">
        <f ca="1">IF(M58&gt;($H$2+1),ABS(K58-K57)^2,"")</f>
        <v>2.9193584915226138E-3</v>
      </c>
      <c r="M58" s="5">
        <v>55</v>
      </c>
    </row>
    <row r="59" spans="1:13" hidden="1">
      <c r="A59" s="6">
        <v>36739</v>
      </c>
      <c r="B59" s="28">
        <v>15.47</v>
      </c>
      <c r="C59" s="51">
        <f ca="1">IF($M59&gt;=$H$2,IF(C58="xxxxx",SUM($B$4:$B59)/$H$2,$C$2*($B59-OFFSET($B59,-$H$2,2,1,1))+(1-$C$2)*OFFSET($B59,-1,1,1,1)),"xxxxx")</f>
        <v>9.1028301202699602</v>
      </c>
      <c r="D59" s="51">
        <f ca="1">IF(M59&gt;$H$2,$E$2*(B59-C59)+(1-$E$2)*OFFSET(B59,-$H$2,2,1,1),B59-OFFSET($B$4,$H$2-$M$4,1,1,1))</f>
        <v>6.3671698797300404</v>
      </c>
      <c r="E59" s="62">
        <f ca="1">IF(M59&gt;$H$2,IF(C58="xxxxx","",C58+OFFSET(E59,-$H$2,-1,1,1)),"xxxxx")</f>
        <v>14.002360364180241</v>
      </c>
      <c r="F59" s="61">
        <f ca="1">IF(E59="xxxxx","",ABS(E59-B59))</f>
        <v>1.4676396358197596</v>
      </c>
      <c r="G59" s="59">
        <f ca="1">IF(M59&gt;$H$2,(E59-B59)^2,"")</f>
        <v>2.1539661006291566</v>
      </c>
      <c r="H59" s="60">
        <f ca="1">IF(M59&gt;$H$2,ABS((B59-E59)/B59),"")</f>
        <v>9.4870047564302493E-2</v>
      </c>
      <c r="I59" s="59">
        <f ca="1">IF(M59&gt;$H$2,((E59-B59)/B58)^2,"")</f>
        <v>6.3809684786724691E-2</v>
      </c>
      <c r="J59" s="1">
        <f>IF(M59&gt;$H$2,((B59-B58)/B58)^2,"")</f>
        <v>2.764407025693135</v>
      </c>
      <c r="K59" s="1">
        <f ca="1">IF(M59&gt;$H$2,E59-B59,"")</f>
        <v>-1.4676396358197596</v>
      </c>
      <c r="L59" s="58">
        <f ca="1">IF(M59&gt;($H$2+1),ABS(K59-K58)^2,"")</f>
        <v>0.42728598219246089</v>
      </c>
      <c r="M59" s="5">
        <v>56</v>
      </c>
    </row>
    <row r="60" spans="1:13" hidden="1">
      <c r="A60" s="6">
        <v>36770</v>
      </c>
      <c r="B60" s="28">
        <v>20.68</v>
      </c>
      <c r="C60" s="51">
        <f ca="1">IF($M60&gt;=$H$2,IF(C59="xxxxx",SUM($B$4:$B60)/$H$2,$C$2*($B60-OFFSET($B60,-$H$2,2,1,1))+(1-$C$2)*OFFSET($B60,-1,1,1,1)),"xxxxx")</f>
        <v>11.706128034207561</v>
      </c>
      <c r="D60" s="51">
        <f ca="1">IF(M60&gt;$H$2,$E$2*(B60-C60)+(1-$E$2)*OFFSET(B60,-$H$2,2,1,1),B60-OFFSET($B$4,$H$2-$M$4,1,1,1))</f>
        <v>8.9738719657924388</v>
      </c>
      <c r="E60" s="62">
        <f ca="1">IF(M60&gt;$H$2,IF(C59="xxxxx","",C59+OFFSET(E60,-$H$2,-1,1,1)),"xxxxx")</f>
        <v>17.883526837545961</v>
      </c>
      <c r="F60" s="61">
        <f ca="1">IF(E60="xxxxx","",ABS(E60-B60))</f>
        <v>2.7964731624540384</v>
      </c>
      <c r="G60" s="59">
        <f ca="1">IF(M60&gt;$H$2,(E60-B60)^2,"")</f>
        <v>7.8202621483256909</v>
      </c>
      <c r="H60" s="60">
        <f ca="1">IF(M60&gt;$H$2,ABS((B60-E60)/B60),"")</f>
        <v>0.13522597497359953</v>
      </c>
      <c r="I60" s="59">
        <f ca="1">IF(M60&gt;$H$2,((E60-B60)/B59)^2,"")</f>
        <v>3.2676887594546442E-2</v>
      </c>
      <c r="J60" s="1">
        <f>IF(M60&gt;$H$2,((B60-B59)/B59)^2,"")</f>
        <v>0.11342135183345869</v>
      </c>
      <c r="K60" s="1">
        <f ca="1">IF(M60&gt;$H$2,E60-B60,"")</f>
        <v>-2.7964731624540384</v>
      </c>
      <c r="L60" s="58">
        <f ca="1">IF(M60&gt;($H$2+1),ABS(K60-K59)^2,"")</f>
        <v>1.7657985415072945</v>
      </c>
      <c r="M60" s="5">
        <v>57</v>
      </c>
    </row>
    <row r="61" spans="1:13" hidden="1">
      <c r="A61" s="6">
        <v>36800</v>
      </c>
      <c r="B61" s="28">
        <v>26.27</v>
      </c>
      <c r="C61" s="51">
        <f ca="1">IF($M61&gt;=$H$2,IF(C60="xxxxx",SUM($B$4:$B61)/$H$2,$C$2*($B61-OFFSET($B61,-$H$2,2,1,1))+(1-$C$2)*OFFSET($B61,-1,1,1,1)),"xxxxx")</f>
        <v>19.31397994146511</v>
      </c>
      <c r="D61" s="51">
        <f ca="1">IF(M61&gt;$H$2,$E$2*(B61-C61)+(1-$E$2)*OFFSET(B61,-$H$2,2,1,1),B61-OFFSET($B$4,$H$2-$M$4,1,1,1))</f>
        <v>6.9560200585348895</v>
      </c>
      <c r="E61" s="62">
        <f ca="1">IF(M61&gt;$H$2,IF(C60="xxxxx","",C60+OFFSET(E61,-$H$2,-1,1,1)),"xxxxx")</f>
        <v>18.097614669582356</v>
      </c>
      <c r="F61" s="61">
        <f ca="1">IF(E61="xxxxx","",ABS(E61-B61))</f>
        <v>8.1723853304176437</v>
      </c>
      <c r="G61" s="59">
        <f ca="1">IF(M61&gt;$H$2,(E61-B61)^2,"")</f>
        <v>66.787881988825504</v>
      </c>
      <c r="H61" s="60">
        <f ca="1">IF(M61&gt;$H$2,ABS((B61-E61)/B61),"")</f>
        <v>0.3110919425358829</v>
      </c>
      <c r="I61" s="59">
        <f ca="1">IF(M61&gt;$H$2,((E61-B61)/B60)^2,"")</f>
        <v>0.15616963751974805</v>
      </c>
      <c r="J61" s="1">
        <f>IF(M61&gt;$H$2,((B61-B60)/B60)^2,"")</f>
        <v>7.3067213764876224E-2</v>
      </c>
      <c r="K61" s="1">
        <f ca="1">IF(M61&gt;$H$2,E61-B61,"")</f>
        <v>-8.1723853304176437</v>
      </c>
      <c r="L61" s="58">
        <f ca="1">IF(M61&gt;($H$2+1),ABS(K61-K60)^2,"")</f>
        <v>28.90043163765915</v>
      </c>
      <c r="M61" s="5">
        <v>58</v>
      </c>
    </row>
    <row r="62" spans="1:13" hidden="1">
      <c r="A62" s="6">
        <v>36831</v>
      </c>
      <c r="B62" s="28">
        <v>16.09</v>
      </c>
      <c r="C62" s="51">
        <f ca="1">IF($M62&gt;=$H$2,IF(C61="xxxxx",SUM($B$4:$B62)/$H$2,$C$2*($B62-OFFSET($B62,-$H$2,2,1,1))+(1-$C$2)*OFFSET($B62,-1,1,1,1)),"xxxxx")</f>
        <v>6.042704030849853</v>
      </c>
      <c r="D62" s="51">
        <f ca="1">IF(M62&gt;$H$2,$E$2*(B62-C62)+(1-$E$2)*OFFSET(B62,-$H$2,2,1,1),B62-OFFSET($B$4,$H$2-$M$4,1,1,1))</f>
        <v>10.047295969150147</v>
      </c>
      <c r="E62" s="62">
        <f ca="1">IF(M62&gt;$H$2,IF(C61="xxxxx","",C61+OFFSET(E62,-$H$2,-1,1,1)),"xxxxx")</f>
        <v>30.346058331573616</v>
      </c>
      <c r="F62" s="61">
        <f ca="1">IF(E62="xxxxx","",ABS(E62-B62))</f>
        <v>14.256058331573616</v>
      </c>
      <c r="G62" s="59">
        <f ca="1">IF(M62&gt;$H$2,(E62-B62)^2,"")</f>
        <v>203.2351991532295</v>
      </c>
      <c r="H62" s="60">
        <f ca="1">IF(M62&gt;$H$2,ABS((B62-E62)/B62),"")</f>
        <v>0.88601978443589913</v>
      </c>
      <c r="I62" s="59">
        <f ca="1">IF(M62&gt;$H$2,((E62-B62)/B61)^2,"")</f>
        <v>0.29449558058287201</v>
      </c>
      <c r="J62" s="1">
        <f>IF(M62&gt;$H$2,((B62-B61)/B61)^2,"")</f>
        <v>0.15016731320339033</v>
      </c>
      <c r="K62" s="1">
        <f ca="1">IF(M62&gt;$H$2,E62-B62,"")</f>
        <v>14.256058331573616</v>
      </c>
      <c r="L62" s="58">
        <f ca="1">IF(M62&gt;($H$2+1),ABS(K62-K61)^2,"")</f>
        <v>503.03508509911592</v>
      </c>
      <c r="M62" s="5">
        <v>59</v>
      </c>
    </row>
    <row r="63" spans="1:13" hidden="1">
      <c r="A63" s="6">
        <v>36861</v>
      </c>
      <c r="B63" s="28">
        <v>3.09</v>
      </c>
      <c r="C63" s="51">
        <f ca="1">IF($M63&gt;=$H$2,IF(C62="xxxxx",SUM($B$4:$B63)/$H$2,$C$2*($B63-OFFSET($B63,-$H$2,2,1,1))+(1-$C$2)*OFFSET($B63,-1,1,1,1)),"xxxxx")</f>
        <v>4.3919633868569017</v>
      </c>
      <c r="D63" s="51">
        <f ca="1">IF(M63&gt;$H$2,$E$2*(B63-C63)+(1-$E$2)*OFFSET(B63,-$H$2,2,1,1),B63-OFFSET($B$4,$H$2-$M$4,1,1,1))</f>
        <v>-1.3019633868569018</v>
      </c>
      <c r="E63" s="62">
        <f ca="1">IF(M63&gt;$H$2,IF(C62="xxxxx","",C62+OFFSET(E63,-$H$2,-1,1,1)),"xxxxx")</f>
        <v>4.8632322852424155</v>
      </c>
      <c r="F63" s="61">
        <f ca="1">IF(E63="xxxxx","",ABS(E63-B63))</f>
        <v>1.7732322852424156</v>
      </c>
      <c r="G63" s="59">
        <f ca="1">IF(M63&gt;$H$2,(E63-B63)^2,"")</f>
        <v>3.1443527374260394</v>
      </c>
      <c r="H63" s="60">
        <f ca="1">IF(M63&gt;$H$2,ABS((B63-E63)/B63),"")</f>
        <v>0.57386158098460049</v>
      </c>
      <c r="I63" s="59">
        <f ca="1">IF(M63&gt;$H$2,((E63-B63)/B62)^2,"")</f>
        <v>1.2145605523877072E-2</v>
      </c>
      <c r="J63" s="1">
        <f>IF(M63&gt;$H$2,((B63-B62)/B62)^2,"")</f>
        <v>0.65279168876437343</v>
      </c>
      <c r="K63" s="1">
        <f ca="1">IF(M63&gt;$H$2,E63-B63,"")</f>
        <v>1.7732322852424156</v>
      </c>
      <c r="L63" s="58">
        <f ca="1">IF(M63&gt;($H$2+1),ABS(K63-K62)^2,"")</f>
        <v>155.82094610296465</v>
      </c>
      <c r="M63" s="5">
        <v>60</v>
      </c>
    </row>
    <row r="64" spans="1:13" hidden="1">
      <c r="A64" s="6">
        <v>36892</v>
      </c>
      <c r="B64" s="28">
        <v>1.6</v>
      </c>
      <c r="C64" s="51">
        <f ca="1">IF($M64&gt;=$H$2,IF(C63="xxxxx",SUM($B$4:$B64)/$H$2,$C$2*($B64-OFFSET($B64,-$H$2,2,1,1))+(1-$C$2)*OFFSET($B64,-1,1,1,1)),"xxxxx")</f>
        <v>6.0799772494019129</v>
      </c>
      <c r="D64" s="51">
        <f ca="1">IF(M64&gt;$H$2,$E$2*(B64-C64)+(1-$E$2)*OFFSET(B64,-$H$2,2,1,1),B64-OFFSET($B$4,$H$2-$M$4,1,1,1))</f>
        <v>-4.4799772494019123</v>
      </c>
      <c r="E64" s="62">
        <f ca="1">IF(M64&gt;$H$2,IF(C63="xxxxx","",C63+OFFSET(E64,-$H$2,-1,1,1)),"xxxxx")</f>
        <v>-0.21327132756679656</v>
      </c>
      <c r="F64" s="61">
        <f ca="1">IF(E64="xxxxx","",ABS(E64-B64))</f>
        <v>1.8132713275667967</v>
      </c>
      <c r="G64" s="59">
        <f ca="1">IF(M64&gt;$H$2,(E64-B64)^2,"")</f>
        <v>3.2879529073758533</v>
      </c>
      <c r="H64" s="60">
        <f ca="1">IF(M64&gt;$H$2,ABS((B64-E64)/B64),"")</f>
        <v>1.1332945797292477</v>
      </c>
      <c r="I64" s="59">
        <f ca="1">IF(M64&gt;$H$2,((E64-B64)/B63)^2,"")</f>
        <v>0.34435677332410153</v>
      </c>
      <c r="J64" s="1">
        <f>IF(M64&gt;$H$2,((B64-B63)/B63)^2,"")</f>
        <v>0.2325174642075386</v>
      </c>
      <c r="K64" s="1">
        <f ca="1">IF(M64&gt;$H$2,E64-B64,"")</f>
        <v>-1.8132713275667967</v>
      </c>
      <c r="L64" s="58">
        <f ca="1">IF(M64&gt;($H$2+1),ABS(K64-K63)^2,"")</f>
        <v>12.863008164693532</v>
      </c>
      <c r="M64" s="5">
        <v>61</v>
      </c>
    </row>
    <row r="65" spans="1:13" hidden="1">
      <c r="A65" s="6">
        <v>36923</v>
      </c>
      <c r="B65" s="28">
        <v>1.41</v>
      </c>
      <c r="C65" s="51">
        <f ca="1">IF($M65&gt;=$H$2,IF(C64="xxxxx",SUM($B$4:$B65)/$H$2,$C$2*($B65-OFFSET($B65,-$H$2,2,1,1))+(1-$C$2)*OFFSET($B65,-1,1,1,1)),"xxxxx")</f>
        <v>6.7014246046475092</v>
      </c>
      <c r="D65" s="51">
        <f ca="1">IF(M65&gt;$H$2,$E$2*(B65-C65)+(1-$E$2)*OFFSET(B65,-$H$2,2,1,1),B65-OFFSET($B$4,$H$2-$M$4,1,1,1))</f>
        <v>-5.2914246046475091</v>
      </c>
      <c r="E65" s="62">
        <f ca="1">IF(M65&gt;$H$2,IF(C64="xxxxx","",C64+OFFSET(E65,-$H$2,-1,1,1)),"xxxxx")</f>
        <v>0.74243873414634987</v>
      </c>
      <c r="F65" s="61">
        <f ca="1">IF(E65="xxxxx","",ABS(E65-B65))</f>
        <v>0.66756126585365005</v>
      </c>
      <c r="G65" s="59">
        <f ca="1">IF(M65&gt;$H$2,(E65-B65)^2,"")</f>
        <v>0.44563804366812765</v>
      </c>
      <c r="H65" s="60">
        <f ca="1">IF(M65&gt;$H$2,ABS((B65-E65)/B65),"")</f>
        <v>0.47344770627918448</v>
      </c>
      <c r="I65" s="59">
        <f ca="1">IF(M65&gt;$H$2,((E65-B65)/B64)^2,"")</f>
        <v>0.17407736080786235</v>
      </c>
      <c r="J65" s="1">
        <f>IF(M65&gt;$H$2,((B65-B64)/B64)^2,"")</f>
        <v>1.4101562500000026E-2</v>
      </c>
      <c r="K65" s="1">
        <f ca="1">IF(M65&gt;$H$2,E65-B65,"")</f>
        <v>-0.66756126585365005</v>
      </c>
      <c r="L65" s="58">
        <f ca="1">IF(M65&gt;($H$2+1),ABS(K65-K64)^2,"")</f>
        <v>1.3126515455107421</v>
      </c>
      <c r="M65" s="5">
        <v>62</v>
      </c>
    </row>
    <row r="66" spans="1:13" hidden="1">
      <c r="A66" s="6">
        <v>36951</v>
      </c>
      <c r="B66" s="28">
        <v>3.44</v>
      </c>
      <c r="C66" s="51">
        <f ca="1">IF($M66&gt;=$H$2,IF(C65="xxxxx",SUM($B$4:$B66)/$H$2,$C$2*($B66-OFFSET($B66,-$H$2,2,1,1))+(1-$C$2)*OFFSET($B66,-1,1,1,1)),"xxxxx")</f>
        <v>8.646330650399257</v>
      </c>
      <c r="D66" s="51">
        <f ca="1">IF(M66&gt;$H$2,$E$2*(B66-C66)+(1-$E$2)*OFFSET(B66,-$H$2,2,1,1),B66-OFFSET($B$4,$H$2-$M$4,1,1,1))</f>
        <v>-5.2063306503992575</v>
      </c>
      <c r="E66" s="62">
        <f ca="1">IF(M66&gt;$H$2,IF(C65="xxxxx","",C65+OFFSET(E66,-$H$2,-1,1,1)),"xxxxx")</f>
        <v>1.3507740488245412</v>
      </c>
      <c r="F66" s="61">
        <f ca="1">IF(E66="xxxxx","",ABS(E66-B66))</f>
        <v>2.0892259511754587</v>
      </c>
      <c r="G66" s="59">
        <f ca="1">IF(M66&gt;$H$2,(E66-B66)^2,"")</f>
        <v>4.3648650750650004</v>
      </c>
      <c r="H66" s="60">
        <f ca="1">IF(M66&gt;$H$2,ABS((B66-E66)/B66),"")</f>
        <v>0.60733312534170314</v>
      </c>
      <c r="I66" s="59">
        <f ca="1">IF(M66&gt;$H$2,((E66-B66)/B65)^2,"")</f>
        <v>2.1954957371686539</v>
      </c>
      <c r="J66" s="1">
        <f>IF(M66&gt;$H$2,((B66-B65)/B65)^2,"")</f>
        <v>2.072783059202254</v>
      </c>
      <c r="K66" s="1">
        <f ca="1">IF(M66&gt;$H$2,E66-B66,"")</f>
        <v>-2.0892259511754587</v>
      </c>
      <c r="L66" s="58">
        <f ca="1">IF(M66&gt;($H$2+1),ABS(K66-K65)^2,"")</f>
        <v>2.0211304774911572</v>
      </c>
      <c r="M66" s="5">
        <v>63</v>
      </c>
    </row>
    <row r="67" spans="1:13" hidden="1">
      <c r="A67" s="6">
        <v>36982</v>
      </c>
      <c r="B67" s="28">
        <v>5.14</v>
      </c>
      <c r="C67" s="51">
        <f ca="1">IF($M67&gt;=$H$2,IF(C66="xxxxx",SUM($B$4:$B67)/$H$2,$C$2*($B67-OFFSET($B67,-$H$2,2,1,1))+(1-$C$2)*OFFSET($B67,-1,1,1,1)),"xxxxx")</f>
        <v>10.245330412849336</v>
      </c>
      <c r="D67" s="51">
        <f ca="1">IF(M67&gt;$H$2,$E$2*(B67-C67)+(1-$E$2)*OFFSET(B67,-$H$2,2,1,1),B67-OFFSET($B$4,$H$2-$M$4,1,1,1))</f>
        <v>-5.1053304128493364</v>
      </c>
      <c r="E67" s="62">
        <f ca="1">IF(M67&gt;$H$2,IF(C66="xxxxx","",C66+OFFSET(E67,-$H$2,-1,1,1)),"xxxxx")</f>
        <v>3.4223479792604277</v>
      </c>
      <c r="F67" s="61">
        <f ca="1">IF(E67="xxxxx","",ABS(E67-B67))</f>
        <v>1.717652020739572</v>
      </c>
      <c r="G67" s="59">
        <f ca="1">IF(M67&gt;$H$2,(E67-B67)^2,"")</f>
        <v>2.950328464350735</v>
      </c>
      <c r="H67" s="60">
        <f ca="1">IF(M67&gt;$H$2,ABS((B67-E67)/B67),"")</f>
        <v>0.33417354489096734</v>
      </c>
      <c r="I67" s="59">
        <f ca="1">IF(M67&gt;$H$2,((E67-B67)/B66)^2,"")</f>
        <v>0.24931791376679413</v>
      </c>
      <c r="J67" s="1">
        <f>IF(M67&gt;$H$2,((B67-B66)/B66)^2,"")</f>
        <v>0.2442198485667928</v>
      </c>
      <c r="K67" s="1">
        <f ca="1">IF(M67&gt;$H$2,E67-B67,"")</f>
        <v>-1.717652020739572</v>
      </c>
      <c r="L67" s="58">
        <f ca="1">IF(M67&gt;($H$2+1),ABS(K67-K66)^2,"")</f>
        <v>0.13806718577957316</v>
      </c>
      <c r="M67" s="5">
        <v>64</v>
      </c>
    </row>
    <row r="68" spans="1:13" hidden="1">
      <c r="A68" s="6">
        <v>37012</v>
      </c>
      <c r="B68" s="28">
        <v>3.04</v>
      </c>
      <c r="C68" s="51">
        <f ca="1">IF($M68&gt;=$H$2,IF(C67="xxxxx",SUM($B$4:$B68)/$H$2,$C$2*($B68-OFFSET($B68,-$H$2,2,1,1))+(1-$C$2)*OFFSET($B68,-1,1,1,1)),"xxxxx")</f>
        <v>7.802646083532002</v>
      </c>
      <c r="D68" s="51">
        <f ca="1">IF(M68&gt;$H$2,$E$2*(B68-C68)+(1-$E$2)*OFFSET(B68,-$H$2,2,1,1),B68-OFFSET($B$4,$H$2-$M$4,1,1,1))</f>
        <v>-4.7626460835320019</v>
      </c>
      <c r="E68" s="62">
        <f ca="1">IF(M68&gt;$H$2,IF(C67="xxxxx","",C67+OFFSET(E68,-$H$2,-1,1,1)),"xxxxx")</f>
        <v>5.6639413993732788</v>
      </c>
      <c r="F68" s="61">
        <f ca="1">IF(E68="xxxxx","",ABS(E68-B68))</f>
        <v>2.6239413993732787</v>
      </c>
      <c r="G68" s="59">
        <f ca="1">IF(M68&gt;$H$2,(E68-B68)^2,"")</f>
        <v>6.8850684673450004</v>
      </c>
      <c r="H68" s="60">
        <f ca="1">IF(M68&gt;$H$2,ABS((B68-E68)/B68),"")</f>
        <v>0.86313861821489435</v>
      </c>
      <c r="I68" s="59">
        <f ca="1">IF(M68&gt;$H$2,((E68-B68)/B67)^2,"")</f>
        <v>0.26060456885588729</v>
      </c>
      <c r="J68" s="1">
        <f>IF(M68&gt;$H$2,((B68-B67)/B67)^2,"")</f>
        <v>0.16692152795651707</v>
      </c>
      <c r="K68" s="1">
        <f ca="1">IF(M68&gt;$H$2,E68-B68,"")</f>
        <v>2.6239413993732787</v>
      </c>
      <c r="L68" s="58">
        <f ca="1">IF(M68&gt;($H$2+1),ABS(K68-K67)^2,"")</f>
        <v>18.849433425567202</v>
      </c>
      <c r="M68" s="5">
        <v>65</v>
      </c>
    </row>
    <row r="69" spans="1:13" hidden="1">
      <c r="A69" s="6">
        <v>37043</v>
      </c>
      <c r="B69" s="28">
        <v>2.5099999999999998</v>
      </c>
      <c r="C69" s="51">
        <f ca="1">IF($M69&gt;=$H$2,IF(C68="xxxxx",SUM($B$4:$B69)/$H$2,$C$2*($B69-OFFSET($B69,-$H$2,2,1,1))+(1-$C$2)*OFFSET($B69,-1,1,1,1)),"xxxxx")</f>
        <v>6.7657716049735015</v>
      </c>
      <c r="D69" s="51">
        <f ca="1">IF(M69&gt;$H$2,$E$2*(B69-C69)+(1-$E$2)*OFFSET(B69,-$H$2,2,1,1),B69-OFFSET($B$4,$H$2-$M$4,1,1,1))</f>
        <v>-4.2557716049735017</v>
      </c>
      <c r="E69" s="62">
        <f ca="1">IF(M69&gt;$H$2,IF(C68="xxxxx","",C68+OFFSET(E69,-$H$2,-1,1,1)),"xxxxx")</f>
        <v>3.6238147641875589</v>
      </c>
      <c r="F69" s="61">
        <f ca="1">IF(E69="xxxxx","",ABS(E69-B69))</f>
        <v>1.1138147641875591</v>
      </c>
      <c r="G69" s="59">
        <f ca="1">IF(M69&gt;$H$2,(E69-B69)^2,"")</f>
        <v>1.2405833289221879</v>
      </c>
      <c r="H69" s="60">
        <f ca="1">IF(M69&gt;$H$2,ABS((B69-E69)/B69),"")</f>
        <v>0.44375090206675666</v>
      </c>
      <c r="I69" s="59">
        <f ca="1">IF(M69&gt;$H$2,((E69-B69)/B68)^2,"")</f>
        <v>0.13423902018288911</v>
      </c>
      <c r="J69" s="1">
        <f>IF(M69&gt;$H$2,((B69-B68)/B68)^2,"")</f>
        <v>3.0395169667590052E-2</v>
      </c>
      <c r="K69" s="1">
        <f ca="1">IF(M69&gt;$H$2,E69-B69,"")</f>
        <v>1.1138147641875591</v>
      </c>
      <c r="L69" s="58">
        <f ca="1">IF(M69&gt;($H$2+1),ABS(K69-K68)^2,"")</f>
        <v>2.2804824542973434</v>
      </c>
      <c r="M69" s="5">
        <v>66</v>
      </c>
    </row>
    <row r="70" spans="1:13" hidden="1">
      <c r="A70" s="6">
        <v>37073</v>
      </c>
      <c r="B70" s="28">
        <v>4.34</v>
      </c>
      <c r="C70" s="51">
        <f ca="1">IF($M70&gt;=$H$2,IF(C69="xxxxx",SUM($B$4:$B70)/$H$2,$C$2*($B70-OFFSET($B70,-$H$2,2,1,1))+(1-$C$2)*OFFSET($B70,-1,1,1,1)),"xxxxx")</f>
        <v>6.3010561160763068</v>
      </c>
      <c r="D70" s="51">
        <f ca="1">IF(M70&gt;$H$2,$E$2*(B70-C70)+(1-$E$2)*OFFSET(B70,-$H$2,2,1,1),B70-OFFSET($B$4,$H$2-$M$4,1,1,1))</f>
        <v>-1.9610561160763069</v>
      </c>
      <c r="E70" s="62">
        <f ca="1">IF(M70&gt;$H$2,IF(C69="xxxxx","",C69+OFFSET(E70,-$H$2,-1,1,1)),"xxxxx")</f>
        <v>4.839199260261406</v>
      </c>
      <c r="F70" s="61">
        <f ca="1">IF(E70="xxxxx","",ABS(E70-B70))</f>
        <v>0.49919926026140615</v>
      </c>
      <c r="G70" s="59">
        <f ca="1">IF(M70&gt;$H$2,(E70-B70)^2,"")</f>
        <v>0.24919990144553511</v>
      </c>
      <c r="H70" s="60">
        <f ca="1">IF(M70&gt;$H$2,ABS((B70-E70)/B70),"")</f>
        <v>0.11502287102797377</v>
      </c>
      <c r="I70" s="59">
        <f ca="1">IF(M70&gt;$H$2,((E70-B70)/B69)^2,"")</f>
        <v>3.9554912056242779E-2</v>
      </c>
      <c r="J70" s="1">
        <f>IF(M70&gt;$H$2,((B70-B69)/B69)^2,"")</f>
        <v>0.53156299106363414</v>
      </c>
      <c r="K70" s="1">
        <f ca="1">IF(M70&gt;$H$2,E70-B70,"")</f>
        <v>0.49919926026140615</v>
      </c>
      <c r="L70" s="58">
        <f ca="1">IF(M70&gt;($H$2+1),ABS(K70-K69)^2,"")</f>
        <v>0.37775221766639894</v>
      </c>
      <c r="M70" s="5">
        <v>67</v>
      </c>
    </row>
    <row r="71" spans="1:13" hidden="1">
      <c r="A71" s="6">
        <v>37104</v>
      </c>
      <c r="B71" s="28">
        <v>7.17</v>
      </c>
      <c r="C71" s="51">
        <f ca="1">IF($M71&gt;=$H$2,IF(C70="xxxxx",SUM($B$4:$B71)/$H$2,$C$2*($B71-OFFSET($B71,-$H$2,2,1,1))+(1-$C$2)*OFFSET($B71,-1,1,1,1)),"xxxxx")</f>
        <v>1.18263751030669</v>
      </c>
      <c r="D71" s="51">
        <f ca="1">IF(M71&gt;$H$2,$E$2*(B71-C71)+(1-$E$2)*OFFSET(B71,-$H$2,2,1,1),B71-OFFSET($B$4,$H$2-$M$4,1,1,1))</f>
        <v>5.98736248969331</v>
      </c>
      <c r="E71" s="62">
        <f ca="1">IF(M71&gt;$H$2,IF(C70="xxxxx","",C70+OFFSET(E71,-$H$2,-1,1,1)),"xxxxx")</f>
        <v>12.668225995806347</v>
      </c>
      <c r="F71" s="61">
        <f ca="1">IF(E71="xxxxx","",ABS(E71-B71))</f>
        <v>5.4982259958063473</v>
      </c>
      <c r="G71" s="59">
        <f ca="1">IF(M71&gt;$H$2,(E71-B71)^2,"")</f>
        <v>30.2304891009607</v>
      </c>
      <c r="H71" s="60">
        <f ca="1">IF(M71&gt;$H$2,ABS((B71-E71)/B71),"")</f>
        <v>0.7668376563188769</v>
      </c>
      <c r="I71" s="59">
        <f ca="1">IF(M71&gt;$H$2,((E71-B71)/B70)^2,"")</f>
        <v>1.6049655493300294</v>
      </c>
      <c r="J71" s="1">
        <f>IF(M71&gt;$H$2,((B71-B70)/B70)^2,"")</f>
        <v>0.42520015290195162</v>
      </c>
      <c r="K71" s="1">
        <f ca="1">IF(M71&gt;$H$2,E71-B71,"")</f>
        <v>5.4982259958063473</v>
      </c>
      <c r="L71" s="58">
        <f ca="1">IF(M71&gt;($H$2+1),ABS(K71-K70)^2,"")</f>
        <v>24.99026830269311</v>
      </c>
      <c r="M71" s="5">
        <v>68</v>
      </c>
    </row>
    <row r="72" spans="1:13" hidden="1">
      <c r="A72" s="6">
        <v>37135</v>
      </c>
      <c r="B72" s="28">
        <v>5.52</v>
      </c>
      <c r="C72" s="51">
        <f ca="1">IF($M72&gt;=$H$2,IF(C71="xxxxx",SUM($B$4:$B72)/$H$2,$C$2*($B72-OFFSET($B72,-$H$2,2,1,1))+(1-$C$2)*OFFSET($B72,-1,1,1,1)),"xxxxx")</f>
        <v>-3.1335903759958521</v>
      </c>
      <c r="D72" s="51">
        <f ca="1">IF(M72&gt;$H$2,$E$2*(B72-C72)+(1-$E$2)*OFFSET(B72,-$H$2,2,1,1),B72-OFFSET($B$4,$H$2-$M$4,1,1,1))</f>
        <v>8.6535903759958508</v>
      </c>
      <c r="E72" s="62">
        <f ca="1">IF(M72&gt;$H$2,IF(C71="xxxxx","",C71+OFFSET(E72,-$H$2,-1,1,1)),"xxxxx")</f>
        <v>10.156509476099128</v>
      </c>
      <c r="F72" s="61">
        <f ca="1">IF(E72="xxxxx","",ABS(E72-B72))</f>
        <v>4.6365094760991283</v>
      </c>
      <c r="G72" s="59">
        <f ca="1">IF(M72&gt;$H$2,(E72-B72)^2,"")</f>
        <v>21.497220121957014</v>
      </c>
      <c r="H72" s="60">
        <f ca="1">IF(M72&gt;$H$2,ABS((B72-E72)/B72),"")</f>
        <v>0.83994736885853782</v>
      </c>
      <c r="I72" s="59">
        <f ca="1">IF(M72&gt;$H$2,((E72-B72)/B71)^2,"")</f>
        <v>0.41816144912567699</v>
      </c>
      <c r="J72" s="1">
        <f>IF(M72&gt;$H$2,((B72-B71)/B71)^2,"")</f>
        <v>5.2957756341800763E-2</v>
      </c>
      <c r="K72" s="1">
        <f ca="1">IF(M72&gt;$H$2,E72-B72,"")</f>
        <v>4.6365094760991283</v>
      </c>
      <c r="L72" s="58">
        <f ca="1">IF(M72&gt;($H$2+1),ABS(K72-K71)^2,"")</f>
        <v>0.74255536033632186</v>
      </c>
      <c r="M72" s="5">
        <v>69</v>
      </c>
    </row>
    <row r="73" spans="1:13" hidden="1">
      <c r="A73" s="6">
        <v>37165</v>
      </c>
      <c r="B73" s="28">
        <v>7.17</v>
      </c>
      <c r="C73" s="51">
        <f ca="1">IF($M73&gt;=$H$2,IF(C72="xxxxx",SUM($B$4:$B73)/$H$2,$C$2*($B73-OFFSET($B73,-$H$2,2,1,1))+(1-$C$2)*OFFSET($B73,-1,1,1,1)),"xxxxx")</f>
        <v>-1.7264090011412048E-2</v>
      </c>
      <c r="D73" s="51">
        <f ca="1">IF(M73&gt;$H$2,$E$2*(B73-C73)+(1-$E$2)*OFFSET(B73,-$H$2,2,1,1),B73-OFFSET($B$4,$H$2-$M$4,1,1,1))</f>
        <v>7.1872640900114124</v>
      </c>
      <c r="E73" s="62">
        <f ca="1">IF(M73&gt;$H$2,IF(C72="xxxxx","",C72+OFFSET(E73,-$H$2,-1,1,1)),"xxxxx")</f>
        <v>3.8224296825390374</v>
      </c>
      <c r="F73" s="61">
        <f ca="1">IF(E73="xxxxx","",ABS(E73-B73))</f>
        <v>3.3475703174609626</v>
      </c>
      <c r="G73" s="59">
        <f ca="1">IF(M73&gt;$H$2,(E73-B73)^2,"")</f>
        <v>11.206227030345691</v>
      </c>
      <c r="H73" s="60">
        <f ca="1">IF(M73&gt;$H$2,ABS((B73-E73)/B73),"")</f>
        <v>0.46688567886484833</v>
      </c>
      <c r="I73" s="59">
        <f ca="1">IF(M73&gt;$H$2,((E73-B73)/B72)^2,"")</f>
        <v>0.36777420153150903</v>
      </c>
      <c r="J73" s="1">
        <f>IF(M73&gt;$H$2,((B73-B72)/B72)^2,"")</f>
        <v>8.9349007561436739E-2</v>
      </c>
      <c r="K73" s="1">
        <f ca="1">IF(M73&gt;$H$2,E73-B73,"")</f>
        <v>-3.3475703174609626</v>
      </c>
      <c r="L73" s="58">
        <f ca="1">IF(M73&gt;($H$2+1),ABS(K73-K72)^2,"")</f>
        <v>63.745530149934545</v>
      </c>
      <c r="M73" s="5">
        <v>70</v>
      </c>
    </row>
    <row r="74" spans="1:13" hidden="1">
      <c r="A74" s="6">
        <v>37196</v>
      </c>
      <c r="B74" s="28">
        <v>10.86</v>
      </c>
      <c r="C74" s="51">
        <f ca="1">IF($M74&gt;=$H$2,IF(C73="xxxxx",SUM($B$4:$B74)/$H$2,$C$2*($B74-OFFSET($B74,-$H$2,2,1,1))+(1-$C$2)*OFFSET($B74,-1,1,1,1)),"xxxxx")</f>
        <v>0.75537135190241744</v>
      </c>
      <c r="D74" s="51">
        <f ca="1">IF(M74&gt;$H$2,$E$2*(B74-C74)+(1-$E$2)*OFFSET(B74,-$H$2,2,1,1),B74-OFFSET($B$4,$H$2-$M$4,1,1,1))</f>
        <v>10.104628648097583</v>
      </c>
      <c r="E74" s="62">
        <f ca="1">IF(M74&gt;$H$2,IF(C73="xxxxx","",C73+OFFSET(E74,-$H$2,-1,1,1)),"xxxxx")</f>
        <v>10.030031879138734</v>
      </c>
      <c r="F74" s="61">
        <f ca="1">IF(E74="xxxxx","",ABS(E74-B74))</f>
        <v>0.82996812086126504</v>
      </c>
      <c r="G74" s="59">
        <f ca="1">IF(M74&gt;$H$2,(E74-B74)^2,"")</f>
        <v>0.68884708164597941</v>
      </c>
      <c r="H74" s="60">
        <f ca="1">IF(M74&gt;$H$2,ABS((B74-E74)/B74),"")</f>
        <v>7.6424320521295122E-2</v>
      </c>
      <c r="I74" s="59">
        <f ca="1">IF(M74&gt;$H$2,((E74-B74)/B73)^2,"")</f>
        <v>1.3399374070364848E-2</v>
      </c>
      <c r="J74" s="1">
        <f>IF(M74&gt;$H$2,((B74-B73)/B73)^2,"")</f>
        <v>0.26485880849424898</v>
      </c>
      <c r="K74" s="1">
        <f ca="1">IF(M74&gt;$H$2,E74-B74,"")</f>
        <v>-0.82996812086126504</v>
      </c>
      <c r="L74" s="58">
        <f ca="1">IF(M74&gt;($H$2+1),ABS(K74-K73)^2,"")</f>
        <v>6.3383208203236219</v>
      </c>
      <c r="M74" s="5">
        <v>71</v>
      </c>
    </row>
    <row r="75" spans="1:13" hidden="1">
      <c r="A75" s="6">
        <v>37226</v>
      </c>
      <c r="B75" s="28">
        <v>3.29</v>
      </c>
      <c r="C75" s="51">
        <f ca="1">IF($M75&gt;=$H$2,IF(C74="xxxxx",SUM($B$4:$B75)/$H$2,$C$2*($B75-OFFSET($B75,-$H$2,2,1,1))+(1-$C$2)*OFFSET($B75,-1,1,1,1)),"xxxxx")</f>
        <v>4.3269386300456691</v>
      </c>
      <c r="D75" s="51">
        <f ca="1">IF(M75&gt;$H$2,$E$2*(B75-C75)+(1-$E$2)*OFFSET(B75,-$H$2,2,1,1),B75-OFFSET($B$4,$H$2-$M$4,1,1,1))</f>
        <v>-1.0369386300456691</v>
      </c>
      <c r="E75" s="62">
        <f ca="1">IF(M75&gt;$H$2,IF(C74="xxxxx","",C74+OFFSET(E75,-$H$2,-1,1,1)),"xxxxx")</f>
        <v>-0.54659203495448438</v>
      </c>
      <c r="F75" s="61">
        <f ca="1">IF(E75="xxxxx","",ABS(E75-B75))</f>
        <v>3.8365920349544842</v>
      </c>
      <c r="G75" s="59">
        <f ca="1">IF(M75&gt;$H$2,(E75-B75)^2,"")</f>
        <v>14.719438442676189</v>
      </c>
      <c r="H75" s="60">
        <f ca="1">IF(M75&gt;$H$2,ABS((B75-E75)/B75),"")</f>
        <v>1.1661373966427004</v>
      </c>
      <c r="I75" s="59">
        <f ca="1">IF(M75&gt;$H$2,((E75-B75)/B74)^2,"")</f>
        <v>0.12480488693090523</v>
      </c>
      <c r="J75" s="1">
        <f>IF(M75&gt;$H$2,((B75-B74)/B74)^2,"")</f>
        <v>0.48588345220774015</v>
      </c>
      <c r="K75" s="1">
        <f ca="1">IF(M75&gt;$H$2,E75-B75,"")</f>
        <v>-3.8365920349544842</v>
      </c>
      <c r="L75" s="58">
        <f ca="1">IF(M75&gt;($H$2+1),ABS(K75-K74)^2,"")</f>
        <v>9.039787360797229</v>
      </c>
      <c r="M75" s="5">
        <v>72</v>
      </c>
    </row>
    <row r="76" spans="1:13" hidden="1">
      <c r="A76" s="6">
        <v>37257</v>
      </c>
      <c r="B76" s="28">
        <v>1.69</v>
      </c>
      <c r="C76" s="51">
        <f ca="1">IF($M76&gt;=$H$2,IF(C75="xxxxx",SUM($B$4:$B76)/$H$2,$C$2*($B76-OFFSET($B76,-$H$2,2,1,1))+(1-$C$2)*OFFSET($B76,-1,1,1,1)),"xxxxx")</f>
        <v>6.0426635143374563</v>
      </c>
      <c r="D76" s="51">
        <f ca="1">IF(M76&gt;$H$2,$E$2*(B76-C76)+(1-$E$2)*OFFSET(B76,-$H$2,2,1,1),B76-OFFSET($B$4,$H$2-$M$4,1,1,1))</f>
        <v>-4.3526635143374559</v>
      </c>
      <c r="E76" s="62">
        <f ca="1">IF(M76&gt;$H$2,IF(C75="xxxxx","",C75+OFFSET(E76,-$H$2,-1,1,1)),"xxxxx")</f>
        <v>-0.15303861935624319</v>
      </c>
      <c r="F76" s="61">
        <f ca="1">IF(E76="xxxxx","",ABS(E76-B76))</f>
        <v>1.8430386193562431</v>
      </c>
      <c r="G76" s="59">
        <f ca="1">IF(M76&gt;$H$2,(E76-B76)^2,"")</f>
        <v>3.3967913524385667</v>
      </c>
      <c r="H76" s="60">
        <f ca="1">IF(M76&gt;$H$2,ABS((B76-E76)/B76),"")</f>
        <v>1.090555396068783</v>
      </c>
      <c r="I76" s="59">
        <f ca="1">IF(M76&gt;$H$2,((E76-B76)/B75)^2,"")</f>
        <v>0.31381744001243222</v>
      </c>
      <c r="J76" s="1">
        <f>IF(M76&gt;$H$2,((B76-B75)/B75)^2,"")</f>
        <v>0.23650927097864952</v>
      </c>
      <c r="K76" s="1">
        <f ca="1">IF(M76&gt;$H$2,E76-B76,"")</f>
        <v>-1.8430386193562431</v>
      </c>
      <c r="L76" s="58">
        <f ca="1">IF(M76&gt;($H$2+1),ABS(K76-K75)^2,"")</f>
        <v>3.9742552208434132</v>
      </c>
      <c r="M76" s="5">
        <v>73</v>
      </c>
    </row>
    <row r="77" spans="1:13" hidden="1">
      <c r="A77" s="6">
        <v>37288</v>
      </c>
      <c r="B77" s="28">
        <v>1.02</v>
      </c>
      <c r="C77" s="51">
        <f ca="1">IF($M77&gt;=$H$2,IF(C76="xxxxx",SUM($B$4:$B77)/$H$2,$C$2*($B77-OFFSET($B77,-$H$2,2,1,1))+(1-$C$2)*OFFSET($B77,-1,1,1,1)),"xxxxx")</f>
        <v>6.2928590803616862</v>
      </c>
      <c r="D77" s="51">
        <f ca="1">IF(M77&gt;$H$2,$E$2*(B77-C77)+(1-$E$2)*OFFSET(B77,-$H$2,2,1,1),B77-OFFSET($B$4,$H$2-$M$4,1,1,1))</f>
        <v>-5.2728590803616857</v>
      </c>
      <c r="E77" s="62">
        <f ca="1">IF(M77&gt;$H$2,IF(C76="xxxxx","",C76+OFFSET(E77,-$H$2,-1,1,1)),"xxxxx")</f>
        <v>0.75123890968994722</v>
      </c>
      <c r="F77" s="61">
        <f ca="1">IF(E77="xxxxx","",ABS(E77-B77))</f>
        <v>0.2687610903100528</v>
      </c>
      <c r="G77" s="59">
        <f ca="1">IF(M77&gt;$H$2,(E77-B77)^2,"")</f>
        <v>7.2232523664648357E-2</v>
      </c>
      <c r="H77" s="60">
        <f ca="1">IF(M77&gt;$H$2,ABS((B77-E77)/B77),"")</f>
        <v>0.2634912650098557</v>
      </c>
      <c r="I77" s="59">
        <f ca="1">IF(M77&gt;$H$2,((E77-B77)/B76)^2,"")</f>
        <v>2.5290614356867185E-2</v>
      </c>
      <c r="J77" s="1">
        <f>IF(M77&gt;$H$2,((B77-B76)/B76)^2,"")</f>
        <v>0.15717236791428868</v>
      </c>
      <c r="K77" s="1">
        <f ca="1">IF(M77&gt;$H$2,E77-B77,"")</f>
        <v>-0.2687610903100528</v>
      </c>
      <c r="L77" s="58">
        <f ca="1">IF(M77&gt;($H$2+1),ABS(K77-K76)^2,"")</f>
        <v>2.4783497384597788</v>
      </c>
      <c r="M77" s="5">
        <v>74</v>
      </c>
    </row>
    <row r="78" spans="1:13" hidden="1">
      <c r="A78" s="6">
        <v>37316</v>
      </c>
      <c r="B78" s="28">
        <v>1.41</v>
      </c>
      <c r="C78" s="51">
        <f ca="1">IF($M78&gt;=$H$2,IF(C77="xxxxx",SUM($B$4:$B78)/$H$2,$C$2*($B78-OFFSET($B78,-$H$2,2,1,1))+(1-$C$2)*OFFSET($B78,-1,1,1,1)),"xxxxx")</f>
        <v>6.5939858262940358</v>
      </c>
      <c r="D78" s="51">
        <f ca="1">IF(M78&gt;$H$2,$E$2*(B78-C78)+(1-$E$2)*OFFSET(B78,-$H$2,2,1,1),B78-OFFSET($B$4,$H$2-$M$4,1,1,1))</f>
        <v>-5.1839858262940357</v>
      </c>
      <c r="E78" s="62">
        <f ca="1">IF(M78&gt;$H$2,IF(C77="xxxxx","",C77+OFFSET(E78,-$H$2,-1,1,1)),"xxxxx")</f>
        <v>1.0865284299624287</v>
      </c>
      <c r="F78" s="61">
        <f ca="1">IF(E78="xxxxx","",ABS(E78-B78))</f>
        <v>0.32347157003757121</v>
      </c>
      <c r="G78" s="59">
        <f ca="1">IF(M78&gt;$H$2,(E78-B78)^2,"")</f>
        <v>0.10463385662257134</v>
      </c>
      <c r="H78" s="60">
        <f ca="1">IF(M78&gt;$H$2,ABS((B78-E78)/B78),"")</f>
        <v>0.22941246101955406</v>
      </c>
      <c r="I78" s="59">
        <f ca="1">IF(M78&gt;$H$2,((E78-B78)/B77)^2,"")</f>
        <v>0.10057079644614701</v>
      </c>
      <c r="J78" s="1">
        <f>IF(M78&gt;$H$2,((B78-B77)/B77)^2,"")</f>
        <v>0.14619377162629751</v>
      </c>
      <c r="K78" s="1">
        <f ca="1">IF(M78&gt;$H$2,E78-B78,"")</f>
        <v>-0.32347157003757121</v>
      </c>
      <c r="L78" s="58">
        <f ca="1">IF(M78&gt;($H$2+1),ABS(K78-K77)^2,"")</f>
        <v>2.9932365920152032E-3</v>
      </c>
      <c r="M78" s="5">
        <v>75</v>
      </c>
    </row>
    <row r="79" spans="1:13" hidden="1">
      <c r="A79" s="6">
        <v>37347</v>
      </c>
      <c r="B79" s="28">
        <v>3.05</v>
      </c>
      <c r="C79" s="51">
        <f ca="1">IF($M79&gt;=$H$2,IF(C78="xxxxx",SUM($B$4:$B79)/$H$2,$C$2*($B79-OFFSET($B79,-$H$2,2,1,1))+(1-$C$2)*OFFSET($B79,-1,1,1,1)),"xxxxx")</f>
        <v>8.0474755860706892</v>
      </c>
      <c r="D79" s="51">
        <f ca="1">IF(M79&gt;$H$2,$E$2*(B79-C79)+(1-$E$2)*OFFSET(B79,-$H$2,2,1,1),B79-OFFSET($B$4,$H$2-$M$4,1,1,1))</f>
        <v>-4.9974755860706894</v>
      </c>
      <c r="E79" s="62">
        <f ca="1">IF(M79&gt;$H$2,IF(C78="xxxxx","",C78+OFFSET(E79,-$H$2,-1,1,1)),"xxxxx")</f>
        <v>1.4886554134446994</v>
      </c>
      <c r="F79" s="61">
        <f ca="1">IF(E79="xxxxx","",ABS(E79-B79))</f>
        <v>1.5613445865553004</v>
      </c>
      <c r="G79" s="59">
        <f ca="1">IF(M79&gt;$H$2,(E79-B79)^2,"")</f>
        <v>2.4377969179655419</v>
      </c>
      <c r="H79" s="60">
        <f ca="1">IF(M79&gt;$H$2,ABS((B79-E79)/B79),"")</f>
        <v>0.51191625788698381</v>
      </c>
      <c r="I79" s="59">
        <f ca="1">IF(M79&gt;$H$2,((E79-B79)/B78)^2,"")</f>
        <v>1.2261943151579608</v>
      </c>
      <c r="J79" s="1">
        <f>IF(M79&gt;$H$2,((B79-B78)/B78)^2,"")</f>
        <v>1.352849454252804</v>
      </c>
      <c r="K79" s="1">
        <f ca="1">IF(M79&gt;$H$2,E79-B79,"")</f>
        <v>-1.5613445865553004</v>
      </c>
      <c r="L79" s="58">
        <f ca="1">IF(M79&gt;($H$2+1),ABS(K79-K78)^2,"")</f>
        <v>1.5323296050227022</v>
      </c>
      <c r="M79" s="5">
        <v>76</v>
      </c>
    </row>
    <row r="80" spans="1:13" hidden="1">
      <c r="A80" s="6">
        <v>37377</v>
      </c>
      <c r="B80" s="28">
        <v>6.72</v>
      </c>
      <c r="C80" s="51">
        <f ca="1">IF($M80&gt;=$H$2,IF(C79="xxxxx",SUM($B$4:$B80)/$H$2,$C$2*($B80-OFFSET($B80,-$H$2,2,1,1))+(1-$C$2)*OFFSET($B80,-1,1,1,1)),"xxxxx")</f>
        <v>11.245350791929384</v>
      </c>
      <c r="D80" s="51">
        <f ca="1">IF(M80&gt;$H$2,$E$2*(B80-C80)+(1-$E$2)*OFFSET(B80,-$H$2,2,1,1),B80-OFFSET($B$4,$H$2-$M$4,1,1,1))</f>
        <v>-4.5253507919293847</v>
      </c>
      <c r="E80" s="62">
        <f ca="1">IF(M80&gt;$H$2,IF(C79="xxxxx","",C79+OFFSET(E80,-$H$2,-1,1,1)),"xxxxx")</f>
        <v>3.2848295025386873</v>
      </c>
      <c r="F80" s="61">
        <f ca="1">IF(E80="xxxxx","",ABS(E80-B80))</f>
        <v>3.4351704974613124</v>
      </c>
      <c r="G80" s="59">
        <f ca="1">IF(M80&gt;$H$2,(E80-B80)^2,"")</f>
        <v>11.800396346628601</v>
      </c>
      <c r="H80" s="60">
        <f ca="1">IF(M80&gt;$H$2,ABS((B80-E80)/B80),"")</f>
        <v>0.51118608593174297</v>
      </c>
      <c r="I80" s="59">
        <f ca="1">IF(M80&gt;$H$2,((E80-B80)/B79)^2,"")</f>
        <v>1.2685188225346522</v>
      </c>
      <c r="J80" s="1">
        <f>IF(M80&gt;$H$2,((B80-B79)/B79)^2,"")</f>
        <v>1.447879602257458</v>
      </c>
      <c r="K80" s="1">
        <f ca="1">IF(M80&gt;$H$2,E80-B80,"")</f>
        <v>-3.4351704974613124</v>
      </c>
      <c r="L80" s="58">
        <f ca="1">IF(M80&gt;($H$2+1),ABS(K80-K79)^2,"")</f>
        <v>3.5112235443827458</v>
      </c>
      <c r="M80" s="5">
        <v>77</v>
      </c>
    </row>
    <row r="81" spans="1:13" hidden="1">
      <c r="A81" s="6">
        <v>37408</v>
      </c>
      <c r="B81" s="28">
        <v>7.76</v>
      </c>
      <c r="C81" s="51">
        <f ca="1">IF($M81&gt;=$H$2,IF(C80="xxxxx",SUM($B$4:$B81)/$H$2,$C$2*($B81-OFFSET($B81,-$H$2,2,1,1))+(1-$C$2)*OFFSET($B81,-1,1,1,1)),"xxxxx")</f>
        <v>11.962552345078501</v>
      </c>
      <c r="D81" s="51">
        <f ca="1">IF(M81&gt;$H$2,$E$2*(B81-C81)+(1-$E$2)*OFFSET(B81,-$H$2,2,1,1),B81-OFFSET($B$4,$H$2-$M$4,1,1,1))</f>
        <v>-4.2025523450785016</v>
      </c>
      <c r="E81" s="62">
        <f ca="1">IF(M81&gt;$H$2,IF(C80="xxxxx","",C80+OFFSET(E81,-$H$2,-1,1,1)),"xxxxx")</f>
        <v>6.9895791869558828</v>
      </c>
      <c r="F81" s="61">
        <f ca="1">IF(E81="xxxxx","",ABS(E81-B81))</f>
        <v>0.77042081304411703</v>
      </c>
      <c r="G81" s="59">
        <f ca="1">IF(M81&gt;$H$2,(E81-B81)^2,"")</f>
        <v>0.59354822917155836</v>
      </c>
      <c r="H81" s="60">
        <f ca="1">IF(M81&gt;$H$2,ABS((B81-E81)/B81),"")</f>
        <v>9.9281032608777964E-2</v>
      </c>
      <c r="I81" s="59">
        <f ca="1">IF(M81&gt;$H$2,((E81-B81)/B80)^2,"")</f>
        <v>1.3143694842411562E-2</v>
      </c>
      <c r="J81" s="1">
        <f>IF(M81&gt;$H$2,((B81-B80)/B80)^2,"")</f>
        <v>2.3951247165532881E-2</v>
      </c>
      <c r="K81" s="1">
        <f ca="1">IF(M81&gt;$H$2,E81-B81,"")</f>
        <v>-0.77042081304411703</v>
      </c>
      <c r="L81" s="58">
        <f ca="1">IF(M81&gt;($H$2+1),ABS(K81-K80)^2,"")</f>
        <v>7.1008908806015425</v>
      </c>
      <c r="M81" s="5">
        <v>78</v>
      </c>
    </row>
    <row r="82" spans="1:13" hidden="1">
      <c r="A82" s="6">
        <v>37438</v>
      </c>
      <c r="B82" s="28">
        <v>13.27</v>
      </c>
      <c r="C82" s="51">
        <f ca="1">IF($M82&gt;=$H$2,IF(C81="xxxxx",SUM($B$4:$B82)/$H$2,$C$2*($B82-OFFSET($B82,-$H$2,2,1,1))+(1-$C$2)*OFFSET($B82,-1,1,1,1)),"xxxxx")</f>
        <v>15.005273856937679</v>
      </c>
      <c r="D82" s="51">
        <f ca="1">IF(M82&gt;$H$2,$E$2*(B82-C82)+(1-$E$2)*OFFSET(B82,-$H$2,2,1,1),B82-OFFSET($B$4,$H$2-$M$4,1,1,1))</f>
        <v>-1.7352738569376793</v>
      </c>
      <c r="E82" s="62">
        <f ca="1">IF(M82&gt;$H$2,IF(C81="xxxxx","",C81+OFFSET(E82,-$H$2,-1,1,1)),"xxxxx")</f>
        <v>10.001496229002194</v>
      </c>
      <c r="F82" s="61">
        <f ca="1">IF(E82="xxxxx","",ABS(E82-B82))</f>
        <v>3.2685037709978051</v>
      </c>
      <c r="G82" s="59">
        <f ca="1">IF(M82&gt;$H$2,(E82-B82)^2,"")</f>
        <v>10.683116901026873</v>
      </c>
      <c r="H82" s="60">
        <f ca="1">IF(M82&gt;$H$2,ABS((B82-E82)/B82),"")</f>
        <v>0.24630774461174115</v>
      </c>
      <c r="I82" s="59">
        <f ca="1">IF(M82&gt;$H$2,((E82-B82)/B81)^2,"")</f>
        <v>0.17740854668779349</v>
      </c>
      <c r="J82" s="1">
        <f>IF(M82&gt;$H$2,((B82-B81)/B81)^2,"")</f>
        <v>0.50417319853331921</v>
      </c>
      <c r="K82" s="1">
        <f ca="1">IF(M82&gt;$H$2,E82-B82,"")</f>
        <v>-3.2685037709978051</v>
      </c>
      <c r="L82" s="58">
        <f ca="1">IF(M82&gt;($H$2+1),ABS(K82-K81)^2,"")</f>
        <v>6.2404184648186476</v>
      </c>
      <c r="M82" s="5">
        <v>79</v>
      </c>
    </row>
    <row r="83" spans="1:13" hidden="1">
      <c r="A83" s="6">
        <v>37469</v>
      </c>
      <c r="B83" s="28">
        <v>12.33</v>
      </c>
      <c r="C83" s="51">
        <f ca="1">IF($M83&gt;=$H$2,IF(C82="xxxxx",SUM($B$4:$B83)/$H$2,$C$2*($B83-OFFSET($B83,-$H$2,2,1,1))+(1-$C$2)*OFFSET($B83,-1,1,1,1)),"xxxxx")</f>
        <v>6.9410365765074449</v>
      </c>
      <c r="D83" s="51">
        <f ca="1">IF(M83&gt;$H$2,$E$2*(B83-C83)+(1-$E$2)*OFFSET(B83,-$H$2,2,1,1),B83-OFFSET($B$4,$H$2-$M$4,1,1,1))</f>
        <v>5.3889634234925552</v>
      </c>
      <c r="E83" s="62">
        <f ca="1">IF(M83&gt;$H$2,IF(C82="xxxxx","",C82+OFFSET(E83,-$H$2,-1,1,1)),"xxxxx")</f>
        <v>20.992636346630988</v>
      </c>
      <c r="F83" s="61">
        <f ca="1">IF(E83="xxxxx","",ABS(E83-B83))</f>
        <v>8.6626363466309879</v>
      </c>
      <c r="G83" s="59">
        <f ca="1">IF(M83&gt;$H$2,(E83-B83)^2,"")</f>
        <v>75.041268473972266</v>
      </c>
      <c r="H83" s="60">
        <f ca="1">IF(M83&gt;$H$2,ABS((B83-E83)/B83),"")</f>
        <v>0.70256580264647106</v>
      </c>
      <c r="I83" s="59">
        <f ca="1">IF(M83&gt;$H$2,((E83-B83)/B82)^2,"")</f>
        <v>0.42614590635949701</v>
      </c>
      <c r="J83" s="1">
        <f>IF(M83&gt;$H$2,((B83-B82)/B82)^2,"")</f>
        <v>5.0178059422043651E-3</v>
      </c>
      <c r="K83" s="1">
        <f ca="1">IF(M83&gt;$H$2,E83-B83,"")</f>
        <v>8.6626363466309879</v>
      </c>
      <c r="L83" s="58">
        <f ca="1">IF(M83&gt;($H$2+1),ABS(K83-K82)^2,"")</f>
        <v>142.3521045064912</v>
      </c>
      <c r="M83" s="5">
        <v>80</v>
      </c>
    </row>
    <row r="84" spans="1:13" hidden="1">
      <c r="A84" s="6">
        <v>37500</v>
      </c>
      <c r="B84" s="28">
        <v>15.38</v>
      </c>
      <c r="C84" s="51">
        <f ca="1">IF($M84&gt;=$H$2,IF(C83="xxxxx",SUM($B$4:$B84)/$H$2,$C$2*($B84-OFFSET($B84,-$H$2,2,1,1))+(1-$C$2)*OFFSET($B84,-1,1,1,1)),"xxxxx")</f>
        <v>6.7412356611157538</v>
      </c>
      <c r="D84" s="51">
        <f ca="1">IF(M84&gt;$H$2,$E$2*(B84-C84)+(1-$E$2)*OFFSET(B84,-$H$2,2,1,1),B84-OFFSET($B$4,$H$2-$M$4,1,1,1))</f>
        <v>8.638764338884247</v>
      </c>
      <c r="E84" s="62">
        <f ca="1">IF(M84&gt;$H$2,IF(C83="xxxxx","",C83+OFFSET(E84,-$H$2,-1,1,1)),"xxxxx")</f>
        <v>15.594626952503296</v>
      </c>
      <c r="F84" s="61">
        <f ca="1">IF(E84="xxxxx","",ABS(E84-B84))</f>
        <v>0.21462695250329489</v>
      </c>
      <c r="G84" s="59">
        <f ca="1">IF(M84&gt;$H$2,(E84-B84)^2,"")</f>
        <v>4.6064728740851602E-2</v>
      </c>
      <c r="H84" s="60">
        <f ca="1">IF(M84&gt;$H$2,ABS((B84-E84)/B84),"")</f>
        <v>1.3954938394232437E-2</v>
      </c>
      <c r="I84" s="59">
        <f ca="1">IF(M84&gt;$H$2,((E84-B84)/B83)^2,"")</f>
        <v>3.029998160932007E-4</v>
      </c>
      <c r="J84" s="1">
        <f>IF(M84&gt;$H$2,((B84-B83)/B83)^2,"")</f>
        <v>6.1189023929002995E-2</v>
      </c>
      <c r="K84" s="1">
        <f ca="1">IF(M84&gt;$H$2,E84-B84,"")</f>
        <v>0.21462695250329489</v>
      </c>
      <c r="L84" s="58">
        <f ca="1">IF(M84&gt;($H$2+1),ABS(K84-K83)^2,"")</f>
        <v>71.368862723269757</v>
      </c>
      <c r="M84" s="5">
        <v>81</v>
      </c>
    </row>
    <row r="85" spans="1:13" hidden="1">
      <c r="A85" s="6">
        <v>37530</v>
      </c>
      <c r="B85" s="28">
        <v>24</v>
      </c>
      <c r="C85" s="51">
        <f ca="1">IF($M85&gt;=$H$2,IF(C84="xxxxx",SUM($B$4:$B85)/$H$2,$C$2*($B85-OFFSET($B85,-$H$2,2,1,1))+(1-$C$2)*OFFSET($B85,-1,1,1,1)),"xxxxx")</f>
        <v>16.117015103641908</v>
      </c>
      <c r="D85" s="51">
        <f ca="1">IF(M85&gt;$H$2,$E$2*(B85-C85)+(1-$E$2)*OFFSET(B85,-$H$2,2,1,1),B85-OFFSET($B$4,$H$2-$M$4,1,1,1))</f>
        <v>7.8829848963580922</v>
      </c>
      <c r="E85" s="62">
        <f ca="1">IF(M85&gt;$H$2,IF(C84="xxxxx","",C84+OFFSET(E85,-$H$2,-1,1,1)),"xxxxx")</f>
        <v>13.928499751127166</v>
      </c>
      <c r="F85" s="61">
        <f ca="1">IF(E85="xxxxx","",ABS(E85-B85))</f>
        <v>10.071500248872834</v>
      </c>
      <c r="G85" s="59">
        <f ca="1">IF(M85&gt;$H$2,(E85-B85)^2,"")</f>
        <v>101.43511726304556</v>
      </c>
      <c r="H85" s="60">
        <f ca="1">IF(M85&gt;$H$2,ABS((B85-E85)/B85),"")</f>
        <v>0.41964584370303476</v>
      </c>
      <c r="I85" s="59">
        <f ca="1">IF(M85&gt;$H$2,((E85-B85)/B84)^2,"")</f>
        <v>0.42882062421704142</v>
      </c>
      <c r="J85" s="1">
        <f>IF(M85&gt;$H$2,((B85-B84)/B84)^2,"")</f>
        <v>0.31412453645066202</v>
      </c>
      <c r="K85" s="1">
        <f ca="1">IF(M85&gt;$H$2,E85-B85,"")</f>
        <v>-10.071500248872834</v>
      </c>
      <c r="L85" s="58">
        <f ca="1">IF(M85&gt;($H$2+1),ABS(K85-K84)^2,"")</f>
        <v>105.80441280288991</v>
      </c>
      <c r="M85" s="5">
        <v>82</v>
      </c>
    </row>
    <row r="86" spans="1:13" hidden="1">
      <c r="A86" s="6">
        <v>37561</v>
      </c>
      <c r="B86" s="28">
        <v>20.83</v>
      </c>
      <c r="C86" s="51">
        <f ca="1">IF($M86&gt;=$H$2,IF(C85="xxxxx",SUM($B$4:$B86)/$H$2,$C$2*($B86-OFFSET($B86,-$H$2,2,1,1))+(1-$C$2)*OFFSET($B86,-1,1,1,1)),"xxxxx")</f>
        <v>11.097816235564515</v>
      </c>
      <c r="D86" s="51">
        <f ca="1">IF(M86&gt;$H$2,$E$2*(B86-C86)+(1-$E$2)*OFFSET(B86,-$H$2,2,1,1),B86-OFFSET($B$4,$H$2-$M$4,1,1,1))</f>
        <v>9.7321837644354829</v>
      </c>
      <c r="E86" s="62">
        <f ca="1">IF(M86&gt;$H$2,IF(C85="xxxxx","",C85+OFFSET(E86,-$H$2,-1,1,1)),"xxxxx")</f>
        <v>26.221643751739492</v>
      </c>
      <c r="F86" s="61">
        <f ca="1">IF(E86="xxxxx","",ABS(E86-B86))</f>
        <v>5.391643751739494</v>
      </c>
      <c r="G86" s="59">
        <f ca="1">IF(M86&gt;$H$2,(E86-B86)^2,"")</f>
        <v>29.069822345671525</v>
      </c>
      <c r="H86" s="60">
        <f ca="1">IF(M86&gt;$H$2,ABS((B86-E86)/B86),"")</f>
        <v>0.25884031453382117</v>
      </c>
      <c r="I86" s="59">
        <f ca="1">IF(M86&gt;$H$2,((E86-B86)/B85)^2,"")</f>
        <v>5.0468441572346395E-2</v>
      </c>
      <c r="J86" s="1">
        <f>IF(M86&gt;$H$2,((B86-B85)/B85)^2,"")</f>
        <v>1.7446006944444467E-2</v>
      </c>
      <c r="K86" s="1">
        <f ca="1">IF(M86&gt;$H$2,E86-B86,"")</f>
        <v>5.391643751739494</v>
      </c>
      <c r="L86" s="58">
        <f ca="1">IF(M86&gt;($H$2+1),ABS(K86-K85)^2,"")</f>
        <v>239.10882238367302</v>
      </c>
      <c r="M86" s="5">
        <v>83</v>
      </c>
    </row>
    <row r="87" spans="1:13" hidden="1">
      <c r="A87" s="6">
        <v>37591</v>
      </c>
      <c r="B87" s="28">
        <v>5.42</v>
      </c>
      <c r="C87" s="51">
        <f ca="1">IF($M87&gt;=$H$2,IF(C86="xxxxx",SUM($B$4:$B87)/$H$2,$C$2*($B87-OFFSET($B87,-$H$2,2,1,1))+(1-$C$2)*OFFSET($B87,-1,1,1,1)),"xxxxx")</f>
        <v>6.7775219622288931</v>
      </c>
      <c r="D87" s="51">
        <f ca="1">IF(M87&gt;$H$2,$E$2*(B87-C87)+(1-$E$2)*OFFSET(B87,-$H$2,2,1,1),B87-OFFSET($B$4,$H$2-$M$4,1,1,1))</f>
        <v>-1.3575219622288932</v>
      </c>
      <c r="E87" s="62">
        <f ca="1">IF(M87&gt;$H$2,IF(C86="xxxxx","",C86+OFFSET(E87,-$H$2,-1,1,1)),"xxxxx")</f>
        <v>10.060877605518847</v>
      </c>
      <c r="F87" s="61">
        <f ca="1">IF(E87="xxxxx","",ABS(E87-B87))</f>
        <v>4.6408776055188472</v>
      </c>
      <c r="G87" s="59">
        <f ca="1">IF(M87&gt;$H$2,(E87-B87)^2,"")</f>
        <v>21.537744949406349</v>
      </c>
      <c r="H87" s="60">
        <f ca="1">IF(M87&gt;$H$2,ABS((B87-E87)/B87),"")</f>
        <v>0.85625048072303456</v>
      </c>
      <c r="I87" s="59">
        <f ca="1">IF(M87&gt;$H$2,((E87-B87)/B86)^2,"")</f>
        <v>4.9638847523885379E-2</v>
      </c>
      <c r="J87" s="1">
        <f>IF(M87&gt;$H$2,((B87-B86)/B86)^2,"")</f>
        <v>0.54730162490904932</v>
      </c>
      <c r="K87" s="1">
        <f ca="1">IF(M87&gt;$H$2,E87-B87,"")</f>
        <v>4.6408776055188472</v>
      </c>
      <c r="L87" s="58">
        <f ca="1">IF(M87&gt;($H$2+1),ABS(K87-K86)^2,"")</f>
        <v>0.56364980631100148</v>
      </c>
      <c r="M87" s="5">
        <v>84</v>
      </c>
    </row>
    <row r="88" spans="1:13" hidden="1">
      <c r="A88" s="6">
        <v>37622</v>
      </c>
      <c r="B88" s="28">
        <v>2.94</v>
      </c>
      <c r="C88" s="51">
        <f ca="1">IF($M88&gt;=$H$2,IF(C87="xxxxx",SUM($B$4:$B88)/$H$2,$C$2*($B88-OFFSET($B88,-$H$2,2,1,1))+(1-$C$2)*OFFSET($B88,-1,1,1,1)),"xxxxx")</f>
        <v>7.2570784786268359</v>
      </c>
      <c r="D88" s="51">
        <f ca="1">IF(M88&gt;$H$2,$E$2*(B88-C88)+(1-$E$2)*OFFSET(B88,-$H$2,2,1,1),B88-OFFSET($B$4,$H$2-$M$4,1,1,1))</f>
        <v>-4.3170784786268364</v>
      </c>
      <c r="E88" s="62">
        <f ca="1">IF(M88&gt;$H$2,IF(C87="xxxxx","",C87+OFFSET(E88,-$H$2,-1,1,1)),"xxxxx")</f>
        <v>2.4248584478914372</v>
      </c>
      <c r="F88" s="61">
        <f ca="1">IF(E88="xxxxx","",ABS(E88-B88))</f>
        <v>0.51514155210856272</v>
      </c>
      <c r="G88" s="59">
        <f ca="1">IF(M88&gt;$H$2,(E88-B88)^2,"")</f>
        <v>0.26537081870881901</v>
      </c>
      <c r="H88" s="60">
        <f ca="1">IF(M88&gt;$H$2,ABS((B88-E88)/B88),"")</f>
        <v>0.17521821500291249</v>
      </c>
      <c r="I88" s="59">
        <f ca="1">IF(M88&gt;$H$2,((E88-B88)/B87)^2,"")</f>
        <v>9.03346968004313E-3</v>
      </c>
      <c r="J88" s="1">
        <f>IF(M88&gt;$H$2,((B88-B87)/B87)^2,"")</f>
        <v>0.20936534088588121</v>
      </c>
      <c r="K88" s="1">
        <f ca="1">IF(M88&gt;$H$2,E88-B88,"")</f>
        <v>-0.51514155210856272</v>
      </c>
      <c r="L88" s="58">
        <f ca="1">IF(M88&gt;($H$2+1),ABS(K88-K87)^2,"")</f>
        <v>26.584533553820869</v>
      </c>
      <c r="M88" s="5">
        <v>85</v>
      </c>
    </row>
    <row r="89" spans="1:13" hidden="1">
      <c r="A89" s="6">
        <v>37653</v>
      </c>
      <c r="B89" s="28">
        <v>1.76</v>
      </c>
      <c r="C89" s="51">
        <f ca="1">IF($M89&gt;=$H$2,IF(C88="xxxxx",SUM($B$4:$B89)/$H$2,$C$2*($B89-OFFSET($B89,-$H$2,2,1,1))+(1-$C$2)*OFFSET($B89,-1,1,1,1)),"xxxxx")</f>
        <v>7.0483477460723432</v>
      </c>
      <c r="D89" s="51">
        <f ca="1">IF(M89&gt;$H$2,$E$2*(B89-C89)+(1-$E$2)*OFFSET(B89,-$H$2,2,1,1),B89-OFFSET($B$4,$H$2-$M$4,1,1,1))</f>
        <v>-5.2883477460723434</v>
      </c>
      <c r="E89" s="62">
        <f ca="1">IF(M89&gt;$H$2,IF(C88="xxxxx","",C88+OFFSET(E89,-$H$2,-1,1,1)),"xxxxx")</f>
        <v>1.9842193982651501</v>
      </c>
      <c r="F89" s="61">
        <f ca="1">IF(E89="xxxxx","",ABS(E89-B89))</f>
        <v>0.22421939826515014</v>
      </c>
      <c r="G89" s="59">
        <f ca="1">IF(M89&gt;$H$2,(E89-B89)^2,"")</f>
        <v>5.0274338558386013E-2</v>
      </c>
      <c r="H89" s="60">
        <f ca="1">IF(M89&gt;$H$2,ABS((B89-E89)/B89),"")</f>
        <v>0.12739738537792622</v>
      </c>
      <c r="I89" s="59">
        <f ca="1">IF(M89&gt;$H$2,((E89-B89)/B88)^2,"")</f>
        <v>5.8163656992903439E-3</v>
      </c>
      <c r="J89" s="1">
        <f>IF(M89&gt;$H$2,((B89-B88)/B88)^2,"")</f>
        <v>0.16109028645471793</v>
      </c>
      <c r="K89" s="1">
        <f ca="1">IF(M89&gt;$H$2,E89-B89,"")</f>
        <v>0.22421939826515014</v>
      </c>
      <c r="L89" s="58">
        <f ca="1">IF(M89&gt;($H$2+1),ABS(K89-K88)^2,"")</f>
        <v>0.54665461493751988</v>
      </c>
      <c r="M89" s="5">
        <v>86</v>
      </c>
    </row>
    <row r="90" spans="1:13" hidden="1">
      <c r="A90" s="6">
        <v>37681</v>
      </c>
      <c r="B90" s="28">
        <v>2.62</v>
      </c>
      <c r="C90" s="51">
        <f ca="1">IF($M90&gt;=$H$2,IF(C89="xxxxx",SUM($B$4:$B90)/$H$2,$C$2*($B90-OFFSET($B90,-$H$2,2,1,1))+(1-$C$2)*OFFSET($B90,-1,1,1,1)),"xxxxx")</f>
        <v>7.7517877305300074</v>
      </c>
      <c r="D90" s="51">
        <f ca="1">IF(M90&gt;$H$2,$E$2*(B90-C90)+(1-$E$2)*OFFSET(B90,-$H$2,2,1,1),B90-OFFSET($B$4,$H$2-$M$4,1,1,1))</f>
        <v>-5.1317877305300073</v>
      </c>
      <c r="E90" s="62">
        <f ca="1">IF(M90&gt;$H$2,IF(C89="xxxxx","",C89+OFFSET(E90,-$H$2,-1,1,1)),"xxxxx")</f>
        <v>1.8643619197783075</v>
      </c>
      <c r="F90" s="61">
        <f ca="1">IF(E90="xxxxx","",ABS(E90-B90))</f>
        <v>0.75563808022169265</v>
      </c>
      <c r="G90" s="59">
        <f ca="1">IF(M90&gt;$H$2,(E90-B90)^2,"")</f>
        <v>0.57098890828112525</v>
      </c>
      <c r="H90" s="60">
        <f ca="1">IF(M90&gt;$H$2,ABS((B90-E90)/B90),"")</f>
        <v>0.28841148100064606</v>
      </c>
      <c r="I90" s="59">
        <f ca="1">IF(M90&gt;$H$2,((E90-B90)/B89)^2,"")</f>
        <v>0.18433267958455746</v>
      </c>
      <c r="J90" s="1">
        <f>IF(M90&gt;$H$2,((B90-B89)/B89)^2,"")</f>
        <v>0.23876549586776866</v>
      </c>
      <c r="K90" s="1">
        <f ca="1">IF(M90&gt;$H$2,E90-B90,"")</f>
        <v>-0.75563808022169265</v>
      </c>
      <c r="L90" s="58">
        <f ca="1">IF(M90&gt;($H$2+1),ABS(K90-K89)^2,"")</f>
        <v>0.96012067814659363</v>
      </c>
      <c r="M90" s="5">
        <v>87</v>
      </c>
    </row>
    <row r="91" spans="1:13" hidden="1">
      <c r="A91" s="6">
        <v>37712</v>
      </c>
      <c r="B91" s="28">
        <v>2.48</v>
      </c>
      <c r="C91" s="51">
        <f ca="1">IF($M91&gt;=$H$2,IF(C90="xxxxx",SUM($B$4:$B91)/$H$2,$C$2*($B91-OFFSET($B91,-$H$2,2,1,1))+(1-$C$2)*OFFSET($B91,-1,1,1,1)),"xxxxx")</f>
        <v>7.496424567018714</v>
      </c>
      <c r="D91" s="51">
        <f ca="1">IF(M91&gt;$H$2,$E$2*(B91-C91)+(1-$E$2)*OFFSET(B91,-$H$2,2,1,1),B91-OFFSET($B$4,$H$2-$M$4,1,1,1))</f>
        <v>-5.0164245670187135</v>
      </c>
      <c r="E91" s="62">
        <f ca="1">IF(M91&gt;$H$2,IF(C90="xxxxx","",C90+OFFSET(E91,-$H$2,-1,1,1)),"xxxxx")</f>
        <v>2.7543121444593179</v>
      </c>
      <c r="F91" s="61">
        <f ca="1">IF(E91="xxxxx","",ABS(E91-B91))</f>
        <v>0.27431214445931795</v>
      </c>
      <c r="G91" s="59">
        <f ca="1">IF(M91&gt;$H$2,(E91-B91)^2,"")</f>
        <v>7.5247152597869724E-2</v>
      </c>
      <c r="H91" s="60">
        <f ca="1">IF(M91&gt;$H$2,ABS((B91-E91)/B91),"")</f>
        <v>0.11060973566907982</v>
      </c>
      <c r="I91" s="59">
        <f ca="1">IF(M91&gt;$H$2,((E91-B91)/B90)^2,"")</f>
        <v>1.0961941698891338E-2</v>
      </c>
      <c r="J91" s="1">
        <f>IF(M91&gt;$H$2,((B91-B90)/B90)^2,"")</f>
        <v>2.8553114620360168E-3</v>
      </c>
      <c r="K91" s="1">
        <f ca="1">IF(M91&gt;$H$2,E91-B91,"")</f>
        <v>0.27431214445931795</v>
      </c>
      <c r="L91" s="58">
        <f ca="1">IF(M91&gt;($H$2+1),ABS(K91-K90)^2,"")</f>
        <v>1.0607974653204642</v>
      </c>
      <c r="M91" s="5">
        <v>88</v>
      </c>
    </row>
    <row r="92" spans="1:13" hidden="1">
      <c r="A92" s="6">
        <v>37742</v>
      </c>
      <c r="B92" s="28">
        <v>2.46</v>
      </c>
      <c r="C92" s="51">
        <f ca="1">IF($M92&gt;=$H$2,IF(C91="xxxxx",SUM($B$4:$B92)/$H$2,$C$2*($B92-OFFSET($B92,-$H$2,2,1,1))+(1-$C$2)*OFFSET($B92,-1,1,1,1)),"xxxxx")</f>
        <v>7.0206548330475469</v>
      </c>
      <c r="D92" s="51">
        <f ca="1">IF(M92&gt;$H$2,$E$2*(B92-C92)+(1-$E$2)*OFFSET(B92,-$H$2,2,1,1),B92-OFFSET($B$4,$H$2-$M$4,1,1,1))</f>
        <v>-4.5606548330475469</v>
      </c>
      <c r="E92" s="62">
        <f ca="1">IF(M92&gt;$H$2,IF(C91="xxxxx","",C91+OFFSET(E92,-$H$2,-1,1,1)),"xxxxx")</f>
        <v>2.9710737750893292</v>
      </c>
      <c r="F92" s="61">
        <f ca="1">IF(E92="xxxxx","",ABS(E92-B92))</f>
        <v>0.51107377508932927</v>
      </c>
      <c r="G92" s="59">
        <f ca="1">IF(M92&gt;$H$2,(E92-B92)^2,"")</f>
        <v>0.26119640358405832</v>
      </c>
      <c r="H92" s="60">
        <f ca="1">IF(M92&gt;$H$2,ABS((B92-E92)/B92),"")</f>
        <v>0.20775356710948345</v>
      </c>
      <c r="I92" s="59">
        <f ca="1">IF(M92&gt;$H$2,((E92-B92)/B91)^2,"")</f>
        <v>4.246819777316245E-2</v>
      </c>
      <c r="J92" s="1">
        <f>IF(M92&gt;$H$2,((B92-B91)/B91)^2,"")</f>
        <v>6.503642039542155E-5</v>
      </c>
      <c r="K92" s="1">
        <f ca="1">IF(M92&gt;$H$2,E92-B92,"")</f>
        <v>0.51107377508932927</v>
      </c>
      <c r="L92" s="58">
        <f ca="1">IF(M92&gt;($H$2+1),ABS(K92-K91)^2,"")</f>
        <v>5.6056069738581918E-2</v>
      </c>
      <c r="M92" s="5">
        <v>89</v>
      </c>
    </row>
    <row r="93" spans="1:13" hidden="1">
      <c r="A93" s="6">
        <v>37773</v>
      </c>
      <c r="B93" s="28">
        <v>3.79</v>
      </c>
      <c r="C93" s="51">
        <f ca="1">IF($M93&gt;=$H$2,IF(C92="xxxxx",SUM($B$4:$B93)/$H$2,$C$2*($B93-OFFSET($B93,-$H$2,2,1,1))+(1-$C$2)*OFFSET($B93,-1,1,1,1)),"xxxxx")</f>
        <v>7.9254154435198494</v>
      </c>
      <c r="D93" s="51">
        <f ca="1">IF(M93&gt;$H$2,$E$2*(B93-C93)+(1-$E$2)*OFFSET(B93,-$H$2,2,1,1),B93-OFFSET($B$4,$H$2-$M$4,1,1,1))</f>
        <v>-4.1354154435198494</v>
      </c>
      <c r="E93" s="62">
        <f ca="1">IF(M93&gt;$H$2,IF(C92="xxxxx","",C92+OFFSET(E93,-$H$2,-1,1,1)),"xxxxx")</f>
        <v>2.8181024879690453</v>
      </c>
      <c r="F93" s="61">
        <f ca="1">IF(E93="xxxxx","",ABS(E93-B93))</f>
        <v>0.97189751203095476</v>
      </c>
      <c r="G93" s="59">
        <f ca="1">IF(M93&gt;$H$2,(E93-B93)^2,"")</f>
        <v>0.94458477389195983</v>
      </c>
      <c r="H93" s="60">
        <f ca="1">IF(M93&gt;$H$2,ABS((B93-E93)/B93),"")</f>
        <v>0.2564373382667427</v>
      </c>
      <c r="I93" s="59">
        <f ca="1">IF(M93&gt;$H$2,((E93-B93)/B92)^2,"")</f>
        <v>0.156088435106742</v>
      </c>
      <c r="J93" s="1">
        <f>IF(M93&gt;$H$2,((B93-B92)/B92)^2,"")</f>
        <v>0.29230286205301076</v>
      </c>
      <c r="K93" s="1">
        <f ca="1">IF(M93&gt;$H$2,E93-B93,"")</f>
        <v>-0.97189751203095476</v>
      </c>
      <c r="L93" s="58">
        <f ca="1">IF(M93&gt;($H$2+1),ABS(K93-K92)^2,"")</f>
        <v>2.199203838423192</v>
      </c>
      <c r="M93" s="5">
        <v>90</v>
      </c>
    </row>
    <row r="94" spans="1:13" hidden="1">
      <c r="A94" s="6">
        <v>37803</v>
      </c>
      <c r="B94" s="28">
        <v>7.14</v>
      </c>
      <c r="C94" s="51">
        <f ca="1">IF($M94&gt;=$H$2,IF(C93="xxxxx",SUM($B$4:$B94)/$H$2,$C$2*($B94-OFFSET($B94,-$H$2,2,1,1))+(1-$C$2)*OFFSET($B94,-1,1,1,1)),"xxxxx")</f>
        <v>8.8096593759796704</v>
      </c>
      <c r="D94" s="51">
        <f ca="1">IF(M94&gt;$H$2,$E$2*(B94-C94)+(1-$E$2)*OFFSET(B94,-$H$2,2,1,1),B94-OFFSET($B$4,$H$2-$M$4,1,1,1))</f>
        <v>-1.6696593759796707</v>
      </c>
      <c r="E94" s="62">
        <f ca="1">IF(M94&gt;$H$2,IF(C93="xxxxx","",C93+OFFSET(E94,-$H$2,-1,1,1)),"xxxxx")</f>
        <v>6.1901415865821701</v>
      </c>
      <c r="F94" s="61">
        <f ca="1">IF(E94="xxxxx","",ABS(E94-B94))</f>
        <v>0.94985841341782962</v>
      </c>
      <c r="G94" s="59">
        <f ca="1">IF(M94&gt;$H$2,(E94-B94)^2,"")</f>
        <v>0.90223100554063651</v>
      </c>
      <c r="H94" s="60">
        <f ca="1">IF(M94&gt;$H$2,ABS((B94-E94)/B94),"")</f>
        <v>0.13303339123499014</v>
      </c>
      <c r="I94" s="59">
        <f ca="1">IF(M94&gt;$H$2,((E94-B94)/B93)^2,"")</f>
        <v>6.2811523558081353E-2</v>
      </c>
      <c r="J94" s="1">
        <f>IF(M94&gt;$H$2,((B94-B93)/B93)^2,"")</f>
        <v>0.78128807234703168</v>
      </c>
      <c r="K94" s="1">
        <f ca="1">IF(M94&gt;$H$2,E94-B94,"")</f>
        <v>-0.94985841341782962</v>
      </c>
      <c r="L94" s="58">
        <f ca="1">IF(M94&gt;($H$2+1),ABS(K94-K93)^2,"")</f>
        <v>4.8572186767905452E-4</v>
      </c>
      <c r="M94" s="5">
        <v>91</v>
      </c>
    </row>
    <row r="95" spans="1:13" hidden="1">
      <c r="A95" s="6">
        <v>37834</v>
      </c>
      <c r="B95" s="28">
        <v>11.46</v>
      </c>
      <c r="C95" s="51">
        <f ca="1">IF($M95&gt;=$H$2,IF(C94="xxxxx",SUM($B$4:$B95)/$H$2,$C$2*($B95-OFFSET($B95,-$H$2,2,1,1))+(1-$C$2)*OFFSET($B95,-1,1,1,1)),"xxxxx")</f>
        <v>6.2602156278152643</v>
      </c>
      <c r="D95" s="51">
        <f ca="1">IF(M95&gt;$H$2,$E$2*(B95-C95)+(1-$E$2)*OFFSET(B95,-$H$2,2,1,1),B95-OFFSET($B$4,$H$2-$M$4,1,1,1))</f>
        <v>5.1997843721847365</v>
      </c>
      <c r="E95" s="62">
        <f ca="1">IF(M95&gt;$H$2,IF(C94="xxxxx","",C94+OFFSET(E95,-$H$2,-1,1,1)),"xxxxx")</f>
        <v>14.198622799472226</v>
      </c>
      <c r="F95" s="61">
        <f ca="1">IF(E95="xxxxx","",ABS(E95-B95))</f>
        <v>2.7386227994722248</v>
      </c>
      <c r="G95" s="59">
        <f ca="1">IF(M95&gt;$H$2,(E95-B95)^2,"")</f>
        <v>7.5000548377890857</v>
      </c>
      <c r="H95" s="60">
        <f ca="1">IF(M95&gt;$H$2,ABS((B95-E95)/B95),"")</f>
        <v>0.23897232107087474</v>
      </c>
      <c r="I95" s="59">
        <f ca="1">IF(M95&gt;$H$2,((E95-B95)/B94)^2,"")</f>
        <v>0.14711874627868965</v>
      </c>
      <c r="J95" s="1">
        <f>IF(M95&gt;$H$2,((B95-B94)/B94)^2,"")</f>
        <v>0.3660758421015467</v>
      </c>
      <c r="K95" s="1">
        <f ca="1">IF(M95&gt;$H$2,E95-B95,"")</f>
        <v>2.7386227994722248</v>
      </c>
      <c r="L95" s="58">
        <f ca="1">IF(M95&gt;($H$2+1),ABS(K95-K94)^2,"")</f>
        <v>13.604893657842887</v>
      </c>
      <c r="M95" s="5">
        <v>92</v>
      </c>
    </row>
    <row r="96" spans="1:13" hidden="1">
      <c r="A96" s="6">
        <v>37865</v>
      </c>
      <c r="B96" s="28">
        <v>14.9</v>
      </c>
      <c r="C96" s="51">
        <f ca="1">IF($M96&gt;=$H$2,IF(C95="xxxxx",SUM($B$4:$B96)/$H$2,$C$2*($B96-OFFSET($B96,-$H$2,2,1,1))+(1-$C$2)*OFFSET($B96,-1,1,1,1)),"xxxxx")</f>
        <v>6.2611651990820167</v>
      </c>
      <c r="D96" s="51">
        <f ca="1">IF(M96&gt;$H$2,$E$2*(B96-C96)+(1-$E$2)*OFFSET(B96,-$H$2,2,1,1),B96-OFFSET($B$4,$H$2-$M$4,1,1,1))</f>
        <v>8.6388348009179836</v>
      </c>
      <c r="E96" s="62">
        <f ca="1">IF(M96&gt;$H$2,IF(C95="xxxxx","",C95+OFFSET(E96,-$H$2,-1,1,1)),"xxxxx")</f>
        <v>14.89897996669951</v>
      </c>
      <c r="F96" s="61">
        <f ca="1">IF(E96="xxxxx","",ABS(E96-B96))</f>
        <v>1.020033300489942E-3</v>
      </c>
      <c r="G96" s="59">
        <f ca="1">IF(M96&gt;$H$2,(E96-B96)^2,"")</f>
        <v>1.0404679341084043E-6</v>
      </c>
      <c r="H96" s="60">
        <f ca="1">IF(M96&gt;$H$2,ABS((B96-E96)/B96),"")</f>
        <v>6.845861077113705E-5</v>
      </c>
      <c r="I96" s="59">
        <f ca="1">IF(M96&gt;$H$2,((E96-B96)/B95)^2,"")</f>
        <v>7.9224492361960412E-9</v>
      </c>
      <c r="J96" s="1">
        <f>IF(M96&gt;$H$2,((B96-B95)/B95)^2,"")</f>
        <v>9.0104742499139523E-2</v>
      </c>
      <c r="K96" s="1">
        <f ca="1">IF(M96&gt;$H$2,E96-B96,"")</f>
        <v>-1.020033300489942E-3</v>
      </c>
      <c r="L96" s="58">
        <f ca="1">IF(M96&gt;($H$2+1),ABS(K96-K95)^2,"")</f>
        <v>7.5056428511629045</v>
      </c>
      <c r="M96" s="5">
        <v>93</v>
      </c>
    </row>
    <row r="97" spans="1:13" hidden="1">
      <c r="A97" s="6">
        <v>37895</v>
      </c>
      <c r="B97" s="28">
        <v>21.27</v>
      </c>
      <c r="C97" s="51">
        <f ca="1">IF($M97&gt;=$H$2,IF(C96="xxxxx",SUM($B$4:$B97)/$H$2,$C$2*($B97-OFFSET($B97,-$H$2,2,1,1))+(1-$C$2)*OFFSET($B97,-1,1,1,1)),"xxxxx")</f>
        <v>12.894774432540235</v>
      </c>
      <c r="D97" s="51">
        <f ca="1">IF(M97&gt;$H$2,$E$2*(B97-C97)+(1-$E$2)*OFFSET(B97,-$H$2,2,1,1),B97-OFFSET($B$4,$H$2-$M$4,1,1,1))</f>
        <v>8.3752255674597649</v>
      </c>
      <c r="E97" s="62">
        <f ca="1">IF(M97&gt;$H$2,IF(C96="xxxxx","",C96+OFFSET(E97,-$H$2,-1,1,1)),"xxxxx")</f>
        <v>14.144150095440109</v>
      </c>
      <c r="F97" s="61">
        <f ca="1">IF(E97="xxxxx","",ABS(E97-B97))</f>
        <v>7.1258499045598906</v>
      </c>
      <c r="G97" s="59">
        <f ca="1">IF(M97&gt;$H$2,(E97-B97)^2,"")</f>
        <v>50.777736862316203</v>
      </c>
      <c r="H97" s="60">
        <f ca="1">IF(M97&gt;$H$2,ABS((B97-E97)/B97),"")</f>
        <v>0.3350188013427311</v>
      </c>
      <c r="I97" s="59">
        <f ca="1">IF(M97&gt;$H$2,((E97-B97)/B96)^2,"")</f>
        <v>0.2287182418013432</v>
      </c>
      <c r="J97" s="1">
        <f>IF(M97&gt;$H$2,((B97-B96)/B96)^2,"")</f>
        <v>0.18277059591910266</v>
      </c>
      <c r="K97" s="1">
        <f ca="1">IF(M97&gt;$H$2,E97-B97,"")</f>
        <v>-7.1258499045598906</v>
      </c>
      <c r="L97" s="58">
        <f ca="1">IF(M97&gt;($H$2+1),ABS(K97-K96)^2,"")</f>
        <v>50.76320069439025</v>
      </c>
      <c r="M97" s="5">
        <v>94</v>
      </c>
    </row>
    <row r="98" spans="1:13" hidden="1">
      <c r="A98" s="6">
        <v>37926</v>
      </c>
      <c r="B98" s="28">
        <v>11.27</v>
      </c>
      <c r="C98" s="51">
        <f ca="1">IF($M98&gt;=$H$2,IF(C97="xxxxx",SUM($B$4:$B98)/$H$2,$C$2*($B98-OFFSET($B98,-$H$2,2,1,1))+(1-$C$2)*OFFSET($B98,-1,1,1,1)),"xxxxx")</f>
        <v>2.3223341245780995</v>
      </c>
      <c r="D98" s="51">
        <f ca="1">IF(M98&gt;$H$2,$E$2*(B98-C98)+(1-$E$2)*OFFSET(B98,-$H$2,2,1,1),B98-OFFSET($B$4,$H$2-$M$4,1,1,1))</f>
        <v>8.9476658754219009</v>
      </c>
      <c r="E98" s="62">
        <f ca="1">IF(M98&gt;$H$2,IF(C97="xxxxx","",C97+OFFSET(E98,-$H$2,-1,1,1)),"xxxxx")</f>
        <v>22.626958196975718</v>
      </c>
      <c r="F98" s="61">
        <f ca="1">IF(E98="xxxxx","",ABS(E98-B98))</f>
        <v>11.356958196975718</v>
      </c>
      <c r="G98" s="59">
        <f ca="1">IF(M98&gt;$H$2,(E98-B98)^2,"")</f>
        <v>128.98049948785396</v>
      </c>
      <c r="H98" s="60">
        <f ca="1">IF(M98&gt;$H$2,ABS((B98-E98)/B98),"")</f>
        <v>1.00771590035277</v>
      </c>
      <c r="I98" s="59">
        <f ca="1">IF(M98&gt;$H$2,((E98-B98)/B97)^2,"")</f>
        <v>0.28509465465696038</v>
      </c>
      <c r="J98" s="1">
        <f>IF(M98&gt;$H$2,((B98-B97)/B97)^2,"")</f>
        <v>0.22103702171180353</v>
      </c>
      <c r="K98" s="1">
        <f ca="1">IF(M98&gt;$H$2,E98-B98,"")</f>
        <v>11.356958196975718</v>
      </c>
      <c r="L98" s="58">
        <f ca="1">IF(M98&gt;($H$2+1),ABS(K98-K97)^2,"")</f>
        <v>341.61419531819041</v>
      </c>
      <c r="M98" s="5">
        <v>95</v>
      </c>
    </row>
    <row r="99" spans="1:13" hidden="1">
      <c r="A99" s="6">
        <v>37956</v>
      </c>
      <c r="B99" s="28">
        <v>4.25</v>
      </c>
      <c r="C99" s="51">
        <f ca="1">IF($M99&gt;=$H$2,IF(C98="xxxxx",SUM($B$4:$B99)/$H$2,$C$2*($B99-OFFSET($B99,-$H$2,2,1,1))+(1-$C$2)*OFFSET($B99,-1,1,1,1)),"xxxxx")</f>
        <v>5.3805871982977189</v>
      </c>
      <c r="D99" s="51">
        <f ca="1">IF(M99&gt;$H$2,$E$2*(B99-C99)+(1-$E$2)*OFFSET(B99,-$H$2,2,1,1),B99-OFFSET($B$4,$H$2-$M$4,1,1,1))</f>
        <v>-1.1305871982977189</v>
      </c>
      <c r="E99" s="62">
        <f ca="1">IF(M99&gt;$H$2,IF(C98="xxxxx","",C98+OFFSET(E99,-$H$2,-1,1,1)),"xxxxx")</f>
        <v>0.9648121623492063</v>
      </c>
      <c r="F99" s="61">
        <f ca="1">IF(E99="xxxxx","",ABS(E99-B99))</f>
        <v>3.2851878376507937</v>
      </c>
      <c r="G99" s="59">
        <f ca="1">IF(M99&gt;$H$2,(E99-B99)^2,"")</f>
        <v>10.792459128648698</v>
      </c>
      <c r="H99" s="60">
        <f ca="1">IF(M99&gt;$H$2,ABS((B99-E99)/B99),"")</f>
        <v>0.77298537356489261</v>
      </c>
      <c r="I99" s="59">
        <f ca="1">IF(M99&gt;$H$2,((E99-B99)/B98)^2,"")</f>
        <v>8.4971362189578362E-2</v>
      </c>
      <c r="J99" s="1">
        <f>IF(M99&gt;$H$2,((B99-B98)/B98)^2,"")</f>
        <v>0.38799523512966</v>
      </c>
      <c r="K99" s="1">
        <f ca="1">IF(M99&gt;$H$2,E99-B99,"")</f>
        <v>-3.2851878376507937</v>
      </c>
      <c r="L99" s="58">
        <f ca="1">IF(M99&gt;($H$2+1),ABS(K99-K98)^2,"")</f>
        <v>214.39244049932887</v>
      </c>
      <c r="M99" s="5">
        <v>96</v>
      </c>
    </row>
    <row r="100" spans="1:13" hidden="1">
      <c r="A100" s="6">
        <v>37987</v>
      </c>
      <c r="B100" s="28">
        <v>2.5499999999999998</v>
      </c>
      <c r="C100" s="51">
        <f ca="1">IF($M100&gt;=$H$2,IF(C99="xxxxx",SUM($B$4:$B100)/$H$2,$C$2*($B100-OFFSET($B100,-$H$2,2,1,1))+(1-$C$2)*OFFSET($B100,-1,1,1,1)),"xxxxx")</f>
        <v>6.7643943812607441</v>
      </c>
      <c r="D100" s="51">
        <f ca="1">IF(M100&gt;$H$2,$E$2*(B100-C100)+(1-$E$2)*OFFSET(B100,-$H$2,2,1,1),B100-OFFSET($B$4,$H$2-$M$4,1,1,1))</f>
        <v>-4.2143943812607443</v>
      </c>
      <c r="E100" s="62">
        <f ca="1">IF(M100&gt;$H$2,IF(C99="xxxxx","",C99+OFFSET(E100,-$H$2,-1,1,1)),"xxxxx")</f>
        <v>1.0635087196708826</v>
      </c>
      <c r="F100" s="61">
        <f ca="1">IF(E100="xxxxx","",ABS(E100-B100))</f>
        <v>1.4864912803291173</v>
      </c>
      <c r="G100" s="59">
        <f ca="1">IF(M100&gt;$H$2,(E100-B100)^2,"")</f>
        <v>2.2096563264944984</v>
      </c>
      <c r="H100" s="60">
        <f ca="1">IF(M100&gt;$H$2,ABS((B100-E100)/B100),"")</f>
        <v>0.58293775699181072</v>
      </c>
      <c r="I100" s="59">
        <f ca="1">IF(M100&gt;$H$2,((E100-B100)/B99)^2,"")</f>
        <v>0.12233391426959159</v>
      </c>
      <c r="J100" s="1">
        <f>IF(M100&gt;$H$2,((B100-B99)/B99)^2,"")</f>
        <v>0.16000000000000003</v>
      </c>
      <c r="K100" s="1">
        <f ca="1">IF(M100&gt;$H$2,E100-B100,"")</f>
        <v>-1.4864912803291173</v>
      </c>
      <c r="L100" s="58">
        <f ca="1">IF(M100&gt;($H$2+1),ABS(K100-K99)^2,"")</f>
        <v>3.2353093053208508</v>
      </c>
      <c r="M100" s="5">
        <v>97</v>
      </c>
    </row>
    <row r="101" spans="1:13" hidden="1">
      <c r="A101" s="6">
        <v>38018</v>
      </c>
      <c r="B101" s="28">
        <v>2.2000000000000002</v>
      </c>
      <c r="C101" s="51">
        <f ca="1">IF($M101&gt;=$H$2,IF(C100="xxxxx",SUM($B$4:$B101)/$H$2,$C$2*($B101-OFFSET($B101,-$H$2,2,1,1))+(1-$C$2)*OFFSET($B101,-1,1,1,1)),"xxxxx")</f>
        <v>7.4383383724658163</v>
      </c>
      <c r="D101" s="51">
        <f ca="1">IF(M101&gt;$H$2,$E$2*(B101-C101)+(1-$E$2)*OFFSET(B101,-$H$2,2,1,1),B101-OFFSET($B$4,$H$2-$M$4,1,1,1))</f>
        <v>-5.2383383724658161</v>
      </c>
      <c r="E101" s="62">
        <f ca="1">IF(M101&gt;$H$2,IF(C100="xxxxx","",C100+OFFSET(E101,-$H$2,-1,1,1)),"xxxxx")</f>
        <v>1.4760466351884007</v>
      </c>
      <c r="F101" s="61">
        <f ca="1">IF(E101="xxxxx","",ABS(E101-B101))</f>
        <v>0.72395336481159944</v>
      </c>
      <c r="G101" s="59">
        <f ca="1">IF(M101&gt;$H$2,(E101-B101)^2,"")</f>
        <v>0.52410847442203679</v>
      </c>
      <c r="H101" s="60">
        <f ca="1">IF(M101&gt;$H$2,ABS((B101-E101)/B101),"")</f>
        <v>0.32906971127799972</v>
      </c>
      <c r="I101" s="59">
        <f ca="1">IF(M101&gt;$H$2,((E101-B101)/B100)^2,"")</f>
        <v>8.0601072575476648E-2</v>
      </c>
      <c r="J101" s="1">
        <f>IF(M101&gt;$H$2,((B101-B100)/B100)^2,"")</f>
        <v>1.883890811226448E-2</v>
      </c>
      <c r="K101" s="1">
        <f ca="1">IF(M101&gt;$H$2,E101-B101,"")</f>
        <v>-0.72395336481159944</v>
      </c>
      <c r="L101" s="58">
        <f ca="1">IF(M101&gt;($H$2+1),ABS(K101-K100)^2,"")</f>
        <v>0.58146407260180111</v>
      </c>
      <c r="M101" s="5">
        <v>98</v>
      </c>
    </row>
    <row r="102" spans="1:13" hidden="1">
      <c r="A102" s="6">
        <v>38047</v>
      </c>
      <c r="B102" s="28">
        <v>2.09</v>
      </c>
      <c r="C102" s="51">
        <f ca="1">IF($M102&gt;=$H$2,IF(C101="xxxxx",SUM($B$4:$B102)/$H$2,$C$2*($B102-OFFSET($B102,-$H$2,2,1,1))+(1-$C$2)*OFFSET($B102,-1,1,1,1)),"xxxxx")</f>
        <v>7.2367466525872581</v>
      </c>
      <c r="D102" s="51">
        <f ca="1">IF(M102&gt;$H$2,$E$2*(B102-C102)+(1-$E$2)*OFFSET(B102,-$H$2,2,1,1),B102-OFFSET($B$4,$H$2-$M$4,1,1,1))</f>
        <v>-5.1467466525872583</v>
      </c>
      <c r="E102" s="62">
        <f ca="1">IF(M102&gt;$H$2,IF(C101="xxxxx","",C101+OFFSET(E102,-$H$2,-1,1,1)),"xxxxx")</f>
        <v>2.3065506419358091</v>
      </c>
      <c r="F102" s="61">
        <f ca="1">IF(E102="xxxxx","",ABS(E102-B102))</f>
        <v>0.2165506419358092</v>
      </c>
      <c r="G102" s="59">
        <f ca="1">IF(M102&gt;$H$2,(E102-B102)^2,"")</f>
        <v>4.6894180522811045E-2</v>
      </c>
      <c r="H102" s="60">
        <f ca="1">IF(M102&gt;$H$2,ABS((B102-E102)/B102),"")</f>
        <v>0.10361274733770776</v>
      </c>
      <c r="I102" s="59">
        <f ca="1">IF(M102&gt;$H$2,((E102-B102)/B101)^2,"")</f>
        <v>9.6888802733080658E-3</v>
      </c>
      <c r="J102" s="1">
        <f>IF(M102&gt;$H$2,((B102-B101)/B101)^2,"")</f>
        <v>2.5000000000000144E-3</v>
      </c>
      <c r="K102" s="1">
        <f ca="1">IF(M102&gt;$H$2,E102-B102,"")</f>
        <v>0.2165506419358092</v>
      </c>
      <c r="L102" s="58">
        <f ca="1">IF(M102&gt;($H$2+1),ABS(K102-K101)^2,"")</f>
        <v>0.88454778670792966</v>
      </c>
      <c r="M102" s="5">
        <v>99</v>
      </c>
    </row>
    <row r="103" spans="1:13" hidden="1">
      <c r="A103" s="6">
        <v>38078</v>
      </c>
      <c r="B103" s="28">
        <v>2.37</v>
      </c>
      <c r="C103" s="51">
        <f ca="1">IF($M103&gt;=$H$2,IF(C102="xxxxx",SUM($B$4:$B103)/$H$2,$C$2*($B103-OFFSET($B103,-$H$2,2,1,1))+(1-$C$2)*OFFSET($B103,-1,1,1,1)),"xxxxx")</f>
        <v>7.3760850906003723</v>
      </c>
      <c r="D103" s="51">
        <f ca="1">IF(M103&gt;$H$2,$E$2*(B103-C103)+(1-$E$2)*OFFSET(B103,-$H$2,2,1,1),B103-OFFSET($B$4,$H$2-$M$4,1,1,1))</f>
        <v>-5.0060850906003722</v>
      </c>
      <c r="E103" s="62">
        <f ca="1">IF(M103&gt;$H$2,IF(C102="xxxxx","",C102+OFFSET(E103,-$H$2,-1,1,1)),"xxxxx")</f>
        <v>2.2203220855685446</v>
      </c>
      <c r="F103" s="61">
        <f ca="1">IF(E103="xxxxx","",ABS(E103-B103))</f>
        <v>0.14967791443145551</v>
      </c>
      <c r="G103" s="59">
        <f ca="1">IF(M103&gt;$H$2,(E103-B103)^2,"")</f>
        <v>2.2403478068550118E-2</v>
      </c>
      <c r="H103" s="60">
        <f ca="1">IF(M103&gt;$H$2,ABS((B103-E103)/B103),"")</f>
        <v>6.3155238156732282E-2</v>
      </c>
      <c r="I103" s="59">
        <f ca="1">IF(M103&gt;$H$2,((E103-B103)/B102)^2,"")</f>
        <v>5.1288839698152792E-3</v>
      </c>
      <c r="J103" s="1">
        <f>IF(M103&gt;$H$2,((B103-B102)/B102)^2,"")</f>
        <v>1.7948307044252682E-2</v>
      </c>
      <c r="K103" s="1">
        <f ca="1">IF(M103&gt;$H$2,E103-B103,"")</f>
        <v>-0.14967791443145551</v>
      </c>
      <c r="L103" s="58">
        <f ca="1">IF(M103&gt;($H$2+1),ABS(K103-K102)^2,"")</f>
        <v>0.13412335549885077</v>
      </c>
      <c r="M103" s="5">
        <v>100</v>
      </c>
    </row>
    <row r="104" spans="1:13" hidden="1">
      <c r="A104" s="6">
        <v>38108</v>
      </c>
      <c r="B104" s="28">
        <v>2.76</v>
      </c>
      <c r="C104" s="51">
        <f ca="1">IF($M104&gt;=$H$2,IF(C103="xxxxx",SUM($B$4:$B104)/$H$2,$C$2*($B104-OFFSET($B104,-$H$2,2,1,1))+(1-$C$2)*OFFSET($B104,-1,1,1,1)),"xxxxx")</f>
        <v>7.324483853801925</v>
      </c>
      <c r="D104" s="51">
        <f ca="1">IF(M104&gt;$H$2,$E$2*(B104-C104)+(1-$E$2)*OFFSET(B104,-$H$2,2,1,1),B104-OFFSET($B$4,$H$2-$M$4,1,1,1))</f>
        <v>-4.5644838538019252</v>
      </c>
      <c r="E104" s="62">
        <f ca="1">IF(M104&gt;$H$2,IF(C103="xxxxx","",C103+OFFSET(E104,-$H$2,-1,1,1)),"xxxxx")</f>
        <v>2.8154302575528254</v>
      </c>
      <c r="F104" s="61">
        <f ca="1">IF(E104="xxxxx","",ABS(E104-B104))</f>
        <v>5.5430257552825601E-2</v>
      </c>
      <c r="G104" s="59">
        <f ca="1">IF(M104&gt;$H$2,(E104-B104)^2,"")</f>
        <v>3.0725134523725797E-3</v>
      </c>
      <c r="H104" s="60">
        <f ca="1">IF(M104&gt;$H$2,ABS((B104-E104)/B104),"")</f>
        <v>2.0083426649574496E-2</v>
      </c>
      <c r="I104" s="59">
        <f ca="1">IF(M104&gt;$H$2,((E104-B104)/B103)^2,"")</f>
        <v>5.4701231148366171E-4</v>
      </c>
      <c r="J104" s="1">
        <f>IF(M104&gt;$H$2,((B104-B103)/B103)^2,"")</f>
        <v>2.7078993751001392E-2</v>
      </c>
      <c r="K104" s="1">
        <f ca="1">IF(M104&gt;$H$2,E104-B104,"")</f>
        <v>5.5430257552825601E-2</v>
      </c>
      <c r="L104" s="58">
        <f ca="1">IF(M104&gt;($H$2+1),ABS(K104-K103)^2,"")</f>
        <v>4.2069362214733438E-2</v>
      </c>
      <c r="M104" s="5">
        <v>101</v>
      </c>
    </row>
    <row r="105" spans="1:13" hidden="1">
      <c r="A105" s="6">
        <v>38139</v>
      </c>
      <c r="B105" s="28">
        <v>2.75</v>
      </c>
      <c r="C105" s="51">
        <f ca="1">IF($M105&gt;=$H$2,IF(C104="xxxxx",SUM($B$4:$B105)/$H$2,$C$2*($B105-OFFSET($B105,-$H$2,2,1,1))+(1-$C$2)*OFFSET($B105,-1,1,1,1)),"xxxxx")</f>
        <v>6.9157454858069443</v>
      </c>
      <c r="D105" s="51">
        <f ca="1">IF(M105&gt;$H$2,$E$2*(B105-C105)+(1-$E$2)*OFFSET(B105,-$H$2,2,1,1),B105-OFFSET($B$4,$H$2-$M$4,1,1,1))</f>
        <v>-4.1657454858069443</v>
      </c>
      <c r="E105" s="62">
        <f ca="1">IF(M105&gt;$H$2,IF(C104="xxxxx","",C104+OFFSET(E105,-$H$2,-1,1,1)),"xxxxx")</f>
        <v>3.1890684102820757</v>
      </c>
      <c r="F105" s="61">
        <f ca="1">IF(E105="xxxxx","",ABS(E105-B105))</f>
        <v>0.43906841028207566</v>
      </c>
      <c r="G105" s="59">
        <f ca="1">IF(M105&gt;$H$2,(E105-B105)^2,"")</f>
        <v>0.19278106890762911</v>
      </c>
      <c r="H105" s="60">
        <f ca="1">IF(M105&gt;$H$2,ABS((B105-E105)/B105),"")</f>
        <v>0.15966124010257296</v>
      </c>
      <c r="I105" s="59">
        <f ca="1">IF(M105&gt;$H$2,((E105-B105)/B104)^2,"")</f>
        <v>2.5307323685626597E-2</v>
      </c>
      <c r="J105" s="1">
        <f>IF(M105&gt;$H$2,((B105-B104)/B104)^2,"")</f>
        <v>1.3127494223901982E-5</v>
      </c>
      <c r="K105" s="1">
        <f ca="1">IF(M105&gt;$H$2,E105-B105,"")</f>
        <v>0.43906841028207566</v>
      </c>
      <c r="L105" s="58">
        <f ca="1">IF(M105&gt;($H$2+1),ABS(K105-K104)^2,"")</f>
        <v>0.1471782322295114</v>
      </c>
      <c r="M105" s="5">
        <v>102</v>
      </c>
    </row>
    <row r="106" spans="1:13" hidden="1">
      <c r="A106" s="6">
        <v>38169</v>
      </c>
      <c r="B106" s="28">
        <v>4.5</v>
      </c>
      <c r="C106" s="51">
        <f ca="1">IF($M106&gt;=$H$2,IF(C105="xxxxx",SUM($B$4:$B106)/$H$2,$C$2*($B106-OFFSET($B106,-$H$2,2,1,1))+(1-$C$2)*OFFSET($B106,-1,1,1,1)),"xxxxx")</f>
        <v>6.2211976391089578</v>
      </c>
      <c r="D106" s="51">
        <f ca="1">IF(M106&gt;$H$2,$E$2*(B106-C106)+(1-$E$2)*OFFSET(B106,-$H$2,2,1,1),B106-OFFSET($B$4,$H$2-$M$4,1,1,1))</f>
        <v>-1.7211976391089578</v>
      </c>
      <c r="E106" s="62">
        <f ca="1">IF(M106&gt;$H$2,IF(C105="xxxxx","",C105+OFFSET(E106,-$H$2,-1,1,1)),"xxxxx")</f>
        <v>5.2460861098272735</v>
      </c>
      <c r="F106" s="61">
        <f ca="1">IF(E106="xxxxx","",ABS(E106-B106))</f>
        <v>0.74608610982727352</v>
      </c>
      <c r="G106" s="59">
        <f ca="1">IF(M106&gt;$H$2,(E106-B106)^2,"")</f>
        <v>0.5566444832771944</v>
      </c>
      <c r="H106" s="60">
        <f ca="1">IF(M106&gt;$H$2,ABS((B106-E106)/B106),"")</f>
        <v>0.16579691329494967</v>
      </c>
      <c r="I106" s="59">
        <f ca="1">IF(M106&gt;$H$2,((E106-B106)/B105)^2,"")</f>
        <v>7.3605882086240595E-2</v>
      </c>
      <c r="J106" s="1">
        <f>IF(M106&gt;$H$2,((B106-B105)/B105)^2,"")</f>
        <v>0.4049586776859504</v>
      </c>
      <c r="K106" s="1">
        <f ca="1">IF(M106&gt;$H$2,E106-B106,"")</f>
        <v>0.74608610982727352</v>
      </c>
      <c r="L106" s="58">
        <f ca="1">IF(M106&gt;($H$2+1),ABS(K106-K105)^2,"")</f>
        <v>9.4259867834025388E-2</v>
      </c>
      <c r="M106" s="5">
        <v>103</v>
      </c>
    </row>
    <row r="107" spans="1:13" hidden="1">
      <c r="A107" s="6">
        <v>38200</v>
      </c>
      <c r="B107" s="28">
        <v>16.21</v>
      </c>
      <c r="C107" s="51">
        <f ca="1">IF($M107&gt;=$H$2,IF(C106="xxxxx",SUM($B$4:$B107)/$H$2,$C$2*($B107-OFFSET($B107,-$H$2,2,1,1))+(1-$C$2)*OFFSET($B107,-1,1,1,1)),"xxxxx")</f>
        <v>10.679399029058352</v>
      </c>
      <c r="D107" s="51">
        <f ca="1">IF(M107&gt;$H$2,$E$2*(B107-C107)+(1-$E$2)*OFFSET(B107,-$H$2,2,1,1),B107-OFFSET($B$4,$H$2-$M$4,1,1,1))</f>
        <v>5.5306009709416486</v>
      </c>
      <c r="E107" s="62">
        <f ca="1">IF(M107&gt;$H$2,IF(C106="xxxxx","",C106+OFFSET(E107,-$H$2,-1,1,1)),"xxxxx")</f>
        <v>11.420982011293695</v>
      </c>
      <c r="F107" s="61">
        <f ca="1">IF(E107="xxxxx","",ABS(E107-B107))</f>
        <v>4.7890179887063056</v>
      </c>
      <c r="G107" s="59">
        <f ca="1">IF(M107&gt;$H$2,(E107-B107)^2,"")</f>
        <v>22.934693296152588</v>
      </c>
      <c r="H107" s="60">
        <f ca="1">IF(M107&gt;$H$2,ABS((B107-E107)/B107),"")</f>
        <v>0.29543602644702688</v>
      </c>
      <c r="I107" s="59">
        <f ca="1">IF(M107&gt;$H$2,((E107-B107)/B106)^2,"")</f>
        <v>1.1325774467235845</v>
      </c>
      <c r="J107" s="1">
        <f>IF(M107&gt;$H$2,((B107-B106)/B106)^2,"")</f>
        <v>6.7715604938271605</v>
      </c>
      <c r="K107" s="1">
        <f ca="1">IF(M107&gt;$H$2,E107-B107,"")</f>
        <v>-4.7890179887063056</v>
      </c>
      <c r="L107" s="58">
        <f ca="1">IF(M107&gt;($H$2+1),ABS(K107-K106)^2,"")</f>
        <v>30.637377381603226</v>
      </c>
      <c r="M107" s="5">
        <v>104</v>
      </c>
    </row>
    <row r="108" spans="1:13" hidden="1">
      <c r="A108" s="6">
        <v>38231</v>
      </c>
      <c r="B108" s="28">
        <v>30.38</v>
      </c>
      <c r="C108" s="51">
        <f ca="1">IF($M108&gt;=$H$2,IF(C107="xxxxx",SUM($B$4:$B108)/$H$2,$C$2*($B108-OFFSET($B108,-$H$2,2,1,1))+(1-$C$2)*OFFSET($B108,-1,1,1,1)),"xxxxx")</f>
        <v>20.977038635088871</v>
      </c>
      <c r="D108" s="51">
        <f ca="1">IF(M108&gt;$H$2,$E$2*(B108-C108)+(1-$E$2)*OFFSET(B108,-$H$2,2,1,1),B108-OFFSET($B$4,$H$2-$M$4,1,1,1))</f>
        <v>9.4029613649111283</v>
      </c>
      <c r="E108" s="62">
        <f ca="1">IF(M108&gt;$H$2,IF(C107="xxxxx","",C107+OFFSET(E108,-$H$2,-1,1,1)),"xxxxx")</f>
        <v>19.318233829976336</v>
      </c>
      <c r="F108" s="61">
        <f ca="1">IF(E108="xxxxx","",ABS(E108-B108))</f>
        <v>11.061766170023663</v>
      </c>
      <c r="G108" s="59">
        <f ca="1">IF(M108&gt;$H$2,(E108-B108)^2,"")</f>
        <v>122.36267080027999</v>
      </c>
      <c r="H108" s="60">
        <f ca="1">IF(M108&gt;$H$2,ABS((B108-E108)/B108),"")</f>
        <v>0.36411343548464986</v>
      </c>
      <c r="I108" s="59">
        <f ca="1">IF(M108&gt;$H$2,((E108-B108)/B107)^2,"")</f>
        <v>0.46567499441620819</v>
      </c>
      <c r="J108" s="1">
        <f>IF(M108&gt;$H$2,((B108-B107)/B107)^2,"")</f>
        <v>0.76414129631863681</v>
      </c>
      <c r="K108" s="1">
        <f ca="1">IF(M108&gt;$H$2,E108-B108,"")</f>
        <v>-11.061766170023663</v>
      </c>
      <c r="L108" s="58">
        <f ca="1">IF(M108&gt;($H$2+1),ABS(K108-K107)^2,"")</f>
        <v>39.347369746220217</v>
      </c>
      <c r="M108" s="5">
        <v>105</v>
      </c>
    </row>
    <row r="109" spans="1:13" hidden="1">
      <c r="A109" s="6">
        <v>38261</v>
      </c>
      <c r="B109" s="28">
        <v>32.89</v>
      </c>
      <c r="C109" s="51">
        <f ca="1">IF($M109&gt;=$H$2,IF(C108="xxxxx",SUM($B$4:$B109)/$H$2,$C$2*($B109-OFFSET($B109,-$H$2,2,1,1))+(1-$C$2)*OFFSET($B109,-1,1,1,1)),"xxxxx")</f>
        <v>24.270394117708808</v>
      </c>
      <c r="D109" s="51">
        <f ca="1">IF(M109&gt;$H$2,$E$2*(B109-C109)+(1-$E$2)*OFFSET(B109,-$H$2,2,1,1),B109-OFFSET($B$4,$H$2-$M$4,1,1,1))</f>
        <v>8.619605882291193</v>
      </c>
      <c r="E109" s="62">
        <f ca="1">IF(M109&gt;$H$2,IF(C108="xxxxx","",C108+OFFSET(E109,-$H$2,-1,1,1)),"xxxxx")</f>
        <v>29.352264202548636</v>
      </c>
      <c r="F109" s="61">
        <f ca="1">IF(E109="xxxxx","",ABS(E109-B109))</f>
        <v>3.537735797451365</v>
      </c>
      <c r="G109" s="59">
        <f ca="1">IF(M109&gt;$H$2,(E109-B109)^2,"")</f>
        <v>12.515574572568845</v>
      </c>
      <c r="H109" s="60">
        <f ca="1">IF(M109&gt;$H$2,ABS((B109-E109)/B109),"")</f>
        <v>0.10756265726516769</v>
      </c>
      <c r="I109" s="59">
        <f ca="1">IF(M109&gt;$H$2,((E109-B109)/B108)^2,"")</f>
        <v>1.356048595404972E-2</v>
      </c>
      <c r="J109" s="1">
        <f>IF(M109&gt;$H$2,((B109-B108)/B108)^2,"")</f>
        <v>6.8260883320815525E-3</v>
      </c>
      <c r="K109" s="1">
        <f ca="1">IF(M109&gt;$H$2,E109-B109,"")</f>
        <v>-3.537735797451365</v>
      </c>
      <c r="L109" s="58">
        <f ca="1">IF(M109&gt;($H$2+1),ABS(K109-K108)^2,"")</f>
        <v>56.611033047390436</v>
      </c>
      <c r="M109" s="5">
        <v>106</v>
      </c>
    </row>
    <row r="110" spans="1:13" hidden="1">
      <c r="A110" s="6">
        <v>38292</v>
      </c>
      <c r="B110" s="28">
        <v>45.71</v>
      </c>
      <c r="C110" s="51">
        <f ca="1">IF($M110&gt;=$H$2,IF(C109="xxxxx",SUM($B$4:$B110)/$H$2,$C$2*($B110-OFFSET($B110,-$H$2,2,1,1))+(1-$C$2)*OFFSET($B110,-1,1,1,1)),"xxxxx")</f>
        <v>35.899413769153789</v>
      </c>
      <c r="D110" s="51">
        <f ca="1">IF(M110&gt;$H$2,$E$2*(B110-C110)+(1-$E$2)*OFFSET(B110,-$H$2,2,1,1),B110-OFFSET($B$4,$H$2-$M$4,1,1,1))</f>
        <v>9.8105862308462122</v>
      </c>
      <c r="E110" s="62">
        <f ca="1">IF(M110&gt;$H$2,IF(C109="xxxxx","",C109+OFFSET(E110,-$H$2,-1,1,1)),"xxxxx")</f>
        <v>33.218059993130709</v>
      </c>
      <c r="F110" s="61">
        <f ca="1">IF(E110="xxxxx","",ABS(E110-B110))</f>
        <v>12.491940006869292</v>
      </c>
      <c r="G110" s="59">
        <f ca="1">IF(M110&gt;$H$2,(E110-B110)^2,"")</f>
        <v>156.04856513522157</v>
      </c>
      <c r="H110" s="60">
        <f ca="1">IF(M110&gt;$H$2,ABS((B110-E110)/B110),"")</f>
        <v>0.27328680828854279</v>
      </c>
      <c r="I110" s="59">
        <f ca="1">IF(M110&gt;$H$2,((E110-B110)/B109)^2,"")</f>
        <v>0.14425538451482697</v>
      </c>
      <c r="J110" s="1">
        <f>IF(M110&gt;$H$2,((B110-B109)/B109)^2,"")</f>
        <v>0.15193166715368522</v>
      </c>
      <c r="K110" s="1">
        <f ca="1">IF(M110&gt;$H$2,E110-B110,"")</f>
        <v>-12.491940006869292</v>
      </c>
      <c r="L110" s="58">
        <f ca="1">IF(M110&gt;($H$2+1),ABS(K110-K109)^2,"")</f>
        <v>80.177773023957727</v>
      </c>
      <c r="M110" s="5">
        <v>107</v>
      </c>
    </row>
    <row r="111" spans="1:13" hidden="1">
      <c r="A111" s="6">
        <v>38322</v>
      </c>
      <c r="B111" s="28">
        <v>15.32</v>
      </c>
      <c r="C111" s="51">
        <f ca="1">IF($M111&gt;=$H$2,IF(C110="xxxxx",SUM($B$4:$B111)/$H$2,$C$2*($B111-OFFSET($B111,-$H$2,2,1,1))+(1-$C$2)*OFFSET($B111,-1,1,1,1)),"xxxxx")</f>
        <v>17.794076546459831</v>
      </c>
      <c r="D111" s="51">
        <f ca="1">IF(M111&gt;$H$2,$E$2*(B111-C111)+(1-$E$2)*OFFSET(B111,-$H$2,2,1,1),B111-OFFSET($B$4,$H$2-$M$4,1,1,1))</f>
        <v>-2.4740765464598304</v>
      </c>
      <c r="E111" s="62">
        <f ca="1">IF(M111&gt;$H$2,IF(C110="xxxxx","",C110+OFFSET(E111,-$H$2,-1,1,1)),"xxxxx")</f>
        <v>34.768826570856071</v>
      </c>
      <c r="F111" s="61">
        <f ca="1">IF(E111="xxxxx","",ABS(E111-B111))</f>
        <v>19.44882657085607</v>
      </c>
      <c r="G111" s="59">
        <f ca="1">IF(M111&gt;$H$2,(E111-B111)^2,"")</f>
        <v>378.25685498323708</v>
      </c>
      <c r="H111" s="60">
        <f ca="1">IF(M111&gt;$H$2,ABS((B111-E111)/B111),"")</f>
        <v>1.2695056508391691</v>
      </c>
      <c r="I111" s="59">
        <f ca="1">IF(M111&gt;$H$2,((E111-B111)/B110)^2,"")</f>
        <v>0.1810357579863259</v>
      </c>
      <c r="J111" s="1">
        <f>IF(M111&gt;$H$2,((B111-B110)/B110)^2,"")</f>
        <v>0.44201698465126971</v>
      </c>
      <c r="K111" s="1">
        <f ca="1">IF(M111&gt;$H$2,E111-B111,"")</f>
        <v>19.44882657085607</v>
      </c>
      <c r="L111" s="58">
        <f ca="1">IF(M111&gt;($H$2+1),ABS(K111-K110)^2,"")</f>
        <v>1020.2125695727376</v>
      </c>
      <c r="M111" s="5">
        <v>108</v>
      </c>
    </row>
    <row r="112" spans="1:13" hidden="1">
      <c r="A112" s="6">
        <v>38353</v>
      </c>
      <c r="B112" s="28">
        <v>4.76</v>
      </c>
      <c r="C112" s="51">
        <f ca="1">IF($M112&gt;=$H$2,IF(C111="xxxxx",SUM($B$4:$B112)/$H$2,$C$2*($B112-OFFSET($B112,-$H$2,2,1,1))+(1-$C$2)*OFFSET($B112,-1,1,1,1)),"xxxxx")</f>
        <v>9.5836418852143339</v>
      </c>
      <c r="D112" s="51">
        <f ca="1">IF(M112&gt;$H$2,$E$2*(B112-C112)+(1-$E$2)*OFFSET(B112,-$H$2,2,1,1),B112-OFFSET($B$4,$H$2-$M$4,1,1,1))</f>
        <v>-4.8236418852143341</v>
      </c>
      <c r="E112" s="62">
        <f ca="1">IF(M112&gt;$H$2,IF(C111="xxxxx","",C111+OFFSET(E112,-$H$2,-1,1,1)),"xxxxx")</f>
        <v>13.579682165199086</v>
      </c>
      <c r="F112" s="61">
        <f ca="1">IF(E112="xxxxx","",ABS(E112-B112))</f>
        <v>8.8196821651990867</v>
      </c>
      <c r="G112" s="59">
        <f ca="1">IF(M112&gt;$H$2,(E112-B112)^2,"")</f>
        <v>77.786793495130851</v>
      </c>
      <c r="H112" s="60">
        <f ca="1">IF(M112&gt;$H$2,ABS((B112-E112)/B112),"")</f>
        <v>1.8528744044535896</v>
      </c>
      <c r="I112" s="59">
        <f ca="1">IF(M112&gt;$H$2,((E112-B112)/B111)^2,"")</f>
        <v>0.33142734584363365</v>
      </c>
      <c r="J112" s="1">
        <f>IF(M112&gt;$H$2,((B112-B111)/B111)^2,"")</f>
        <v>0.47512765101677701</v>
      </c>
      <c r="K112" s="1">
        <f ca="1">IF(M112&gt;$H$2,E112-B112,"")</f>
        <v>8.8196821651990867</v>
      </c>
      <c r="L112" s="58">
        <f ca="1">IF(M112&gt;($H$2+1),ABS(K112-K111)^2,"")</f>
        <v>112.97871079630916</v>
      </c>
      <c r="M112" s="5">
        <v>109</v>
      </c>
    </row>
    <row r="113" spans="1:13" hidden="1">
      <c r="A113" s="6">
        <v>38384</v>
      </c>
      <c r="B113" s="28">
        <v>2.71</v>
      </c>
      <c r="C113" s="51">
        <f ca="1">IF($M113&gt;=$H$2,IF(C112="xxxxx",SUM($B$4:$B113)/$H$2,$C$2*($B113-OFFSET($B113,-$H$2,2,1,1))+(1-$C$2)*OFFSET($B113,-1,1,1,1)),"xxxxx")</f>
        <v>8.0613021465210561</v>
      </c>
      <c r="D113" s="51">
        <f ca="1">IF(M113&gt;$H$2,$E$2*(B113-C113)+(1-$E$2)*OFFSET(B113,-$H$2,2,1,1),B113-OFFSET($B$4,$H$2-$M$4,1,1,1))</f>
        <v>-5.3513021465210562</v>
      </c>
      <c r="E113" s="62">
        <f ca="1">IF(M113&gt;$H$2,IF(C112="xxxxx","",C112+OFFSET(E113,-$H$2,-1,1,1)),"xxxxx")</f>
        <v>4.3453035127485178</v>
      </c>
      <c r="F113" s="61">
        <f ca="1">IF(E113="xxxxx","",ABS(E113-B113))</f>
        <v>1.6353035127485178</v>
      </c>
      <c r="G113" s="59">
        <f ca="1">IF(M113&gt;$H$2,(E113-B113)^2,"")</f>
        <v>2.6742175788076419</v>
      </c>
      <c r="H113" s="60">
        <f ca="1">IF(M113&gt;$H$2,ABS((B113-E113)/B113),"")</f>
        <v>0.60343303053450847</v>
      </c>
      <c r="I113" s="59">
        <f ca="1">IF(M113&gt;$H$2,((E113-B113)/B112)^2,"")</f>
        <v>0.11802739825964102</v>
      </c>
      <c r="J113" s="1">
        <f>IF(M113&gt;$H$2,((B113-B112)/B112)^2,"")</f>
        <v>0.18547860320598825</v>
      </c>
      <c r="K113" s="1">
        <f ca="1">IF(M113&gt;$H$2,E113-B113,"")</f>
        <v>1.6353035127485178</v>
      </c>
      <c r="L113" s="58">
        <f ca="1">IF(M113&gt;($H$2+1),ABS(K113-K112)^2,"")</f>
        <v>51.615296621787451</v>
      </c>
      <c r="M113" s="5">
        <v>110</v>
      </c>
    </row>
    <row r="114" spans="1:13" hidden="1">
      <c r="A114" s="6">
        <v>38412</v>
      </c>
      <c r="B114" s="28">
        <v>2.37</v>
      </c>
      <c r="C114" s="51">
        <f ca="1">IF($M114&gt;=$H$2,IF(C113="xxxxx",SUM($B$4:$B114)/$H$2,$C$2*($B114-OFFSET($B114,-$H$2,2,1,1))+(1-$C$2)*OFFSET($B114,-1,1,1,1)),"xxxxx")</f>
        <v>7.5543635495716517</v>
      </c>
      <c r="D114" s="51">
        <f ca="1">IF(M114&gt;$H$2,$E$2*(B114-C114)+(1-$E$2)*OFFSET(B114,-$H$2,2,1,1),B114-OFFSET($B$4,$H$2-$M$4,1,1,1))</f>
        <v>-5.1843635495716516</v>
      </c>
      <c r="E114" s="62">
        <f ca="1">IF(M114&gt;$H$2,IF(C113="xxxxx","",C113+OFFSET(E114,-$H$2,-1,1,1)),"xxxxx")</f>
        <v>2.9145554939337979</v>
      </c>
      <c r="F114" s="61">
        <f ca="1">IF(E114="xxxxx","",ABS(E114-B114))</f>
        <v>0.54455549393379776</v>
      </c>
      <c r="G114" s="59">
        <f ca="1">IF(M114&gt;$H$2,(E114-B114)^2,"")</f>
        <v>0.29654068597348243</v>
      </c>
      <c r="H114" s="60">
        <f ca="1">IF(M114&gt;$H$2,ABS((B114-E114)/B114),"")</f>
        <v>0.22977025060497794</v>
      </c>
      <c r="I114" s="59">
        <f ca="1">IF(M114&gt;$H$2,((E114-B114)/B113)^2,"")</f>
        <v>4.0378083900475543E-2</v>
      </c>
      <c r="J114" s="1">
        <f>IF(M114&gt;$H$2,((B114-B113)/B113)^2,"")</f>
        <v>1.5740526408954111E-2</v>
      </c>
      <c r="K114" s="1">
        <f ca="1">IF(M114&gt;$H$2,E114-B114,"")</f>
        <v>0.54455549393379776</v>
      </c>
      <c r="L114" s="58">
        <f ca="1">IF(M114&gt;($H$2+1),ABS(K114-K113)^2,"")</f>
        <v>1.189731240548237</v>
      </c>
      <c r="M114" s="5">
        <v>111</v>
      </c>
    </row>
    <row r="115" spans="1:13" hidden="1">
      <c r="A115" s="6">
        <v>38443</v>
      </c>
      <c r="B115" s="28">
        <v>2.15</v>
      </c>
      <c r="C115" s="51">
        <f ca="1">IF($M115&gt;=$H$2,IF(C114="xxxxx",SUM($B$4:$B115)/$H$2,$C$2*($B115-OFFSET($B115,-$H$2,2,1,1))+(1-$C$2)*OFFSET($B115,-1,1,1,1)),"xxxxx")</f>
        <v>7.1835974376965286</v>
      </c>
      <c r="D115" s="51">
        <f ca="1">IF(M115&gt;$H$2,$E$2*(B115-C115)+(1-$E$2)*OFFSET(B115,-$H$2,2,1,1),B115-OFFSET($B$4,$H$2-$M$4,1,1,1))</f>
        <v>-5.0335974376965282</v>
      </c>
      <c r="E115" s="62">
        <f ca="1">IF(M115&gt;$H$2,IF(C114="xxxxx","",C114+OFFSET(E115,-$H$2,-1,1,1)),"xxxxx")</f>
        <v>2.5482784589712795</v>
      </c>
      <c r="F115" s="61">
        <f ca="1">IF(E115="xxxxx","",ABS(E115-B115))</f>
        <v>0.39827845897127956</v>
      </c>
      <c r="G115" s="59">
        <f ca="1">IF(M115&gt;$H$2,(E115-B115)^2,"")</f>
        <v>0.15862573088053722</v>
      </c>
      <c r="H115" s="60">
        <f ca="1">IF(M115&gt;$H$2,ABS((B115-E115)/B115),"")</f>
        <v>0.18524579487036261</v>
      </c>
      <c r="I115" s="59">
        <f ca="1">IF(M115&gt;$H$2,((E115-B115)/B114)^2,"")</f>
        <v>2.824079668153914E-2</v>
      </c>
      <c r="J115" s="1">
        <f>IF(M115&gt;$H$2,((B115-B114)/B114)^2,"")</f>
        <v>8.6168527123502425E-3</v>
      </c>
      <c r="K115" s="1">
        <f ca="1">IF(M115&gt;$H$2,E115-B115,"")</f>
        <v>0.39827845897127956</v>
      </c>
      <c r="L115" s="58">
        <f ca="1">IF(M115&gt;($H$2+1),ABS(K115-K114)^2,"")</f>
        <v>2.1396970957425772E-2</v>
      </c>
      <c r="M115" s="5">
        <v>112</v>
      </c>
    </row>
    <row r="116" spans="1:13" hidden="1">
      <c r="A116" s="6">
        <v>38473</v>
      </c>
      <c r="B116" s="28">
        <v>3.81</v>
      </c>
      <c r="C116" s="51">
        <f ca="1">IF($M116&gt;=$H$2,IF(C115="xxxxx",SUM($B$4:$B116)/$H$2,$C$2*($B116-OFFSET($B116,-$H$2,2,1,1))+(1-$C$2)*OFFSET($B116,-1,1,1,1)),"xxxxx")</f>
        <v>8.2922195994995054</v>
      </c>
      <c r="D116" s="51">
        <f ca="1">IF(M116&gt;$H$2,$E$2*(B116-C116)+(1-$E$2)*OFFSET(B116,-$H$2,2,1,1),B116-OFFSET($B$4,$H$2-$M$4,1,1,1))</f>
        <v>-4.4822195994995049</v>
      </c>
      <c r="E116" s="62">
        <f ca="1">IF(M116&gt;$H$2,IF(C115="xxxxx","",C115+OFFSET(E116,-$H$2,-1,1,1)),"xxxxx")</f>
        <v>2.6191135838946034</v>
      </c>
      <c r="F116" s="61">
        <f ca="1">IF(E116="xxxxx","",ABS(E116-B116))</f>
        <v>1.1908864161053967</v>
      </c>
      <c r="G116" s="59">
        <f ca="1">IF(M116&gt;$H$2,(E116-B116)^2,"")</f>
        <v>1.418210456064356</v>
      </c>
      <c r="H116" s="60">
        <f ca="1">IF(M116&gt;$H$2,ABS((B116-E116)/B116),"")</f>
        <v>0.31256861315102275</v>
      </c>
      <c r="I116" s="59">
        <f ca="1">IF(M116&gt;$H$2,((E116-B116)/B115)^2,"")</f>
        <v>0.30680593965697267</v>
      </c>
      <c r="J116" s="1">
        <f>IF(M116&gt;$H$2,((B116-B115)/B115)^2,"")</f>
        <v>0.5961276365603031</v>
      </c>
      <c r="K116" s="1">
        <f ca="1">IF(M116&gt;$H$2,E116-B116,"")</f>
        <v>-1.1908864161053967</v>
      </c>
      <c r="L116" s="58">
        <f ca="1">IF(M116&gt;($H$2+1),ABS(K116-K115)^2,"")</f>
        <v>2.5254450001774682</v>
      </c>
      <c r="M116" s="5">
        <v>113</v>
      </c>
    </row>
    <row r="117" spans="1:13" hidden="1">
      <c r="A117" s="6">
        <v>38504</v>
      </c>
      <c r="B117" s="28">
        <v>8.36</v>
      </c>
      <c r="C117" s="51">
        <f ca="1">IF($M117&gt;=$H$2,IF(C116="xxxxx",SUM($B$4:$B117)/$H$2,$C$2*($B117-OFFSET($B117,-$H$2,2,1,1))+(1-$C$2)*OFFSET($B117,-1,1,1,1)),"xxxxx")</f>
        <v>12.233301264933198</v>
      </c>
      <c r="D117" s="51">
        <f ca="1">IF(M117&gt;$H$2,$E$2*(B117-C117)+(1-$E$2)*OFFSET(B117,-$H$2,2,1,1),B117-OFFSET($B$4,$H$2-$M$4,1,1,1))</f>
        <v>-3.8733012649331986</v>
      </c>
      <c r="E117" s="62">
        <f ca="1">IF(M117&gt;$H$2,IF(C116="xxxxx","",C116+OFFSET(E117,-$H$2,-1,1,1)),"xxxxx")</f>
        <v>4.1264741136925611</v>
      </c>
      <c r="F117" s="61">
        <f ca="1">IF(E117="xxxxx","",ABS(E117-B117))</f>
        <v>4.2335258863074383</v>
      </c>
      <c r="G117" s="59">
        <f ca="1">IF(M117&gt;$H$2,(E117-B117)^2,"")</f>
        <v>17.922741430035181</v>
      </c>
      <c r="H117" s="60">
        <f ca="1">IF(M117&gt;$H$2,ABS((B117-E117)/B117),"")</f>
        <v>0.5064026179793587</v>
      </c>
      <c r="I117" s="59">
        <f ca="1">IF(M117&gt;$H$2,((E117-B117)/B116)^2,"")</f>
        <v>1.2346802123184035</v>
      </c>
      <c r="J117" s="1">
        <f>IF(M117&gt;$H$2,((B117-B116)/B116)^2,"")</f>
        <v>1.4261750745723709</v>
      </c>
      <c r="K117" s="1">
        <f ca="1">IF(M117&gt;$H$2,E117-B117,"")</f>
        <v>-4.2335258863074383</v>
      </c>
      <c r="L117" s="58">
        <f ca="1">IF(M117&gt;($H$2+1),ABS(K117-K116)^2,"")</f>
        <v>9.2576549456313604</v>
      </c>
      <c r="M117" s="5">
        <v>114</v>
      </c>
    </row>
    <row r="118" spans="1:13" hidden="1">
      <c r="A118" s="6">
        <v>38534</v>
      </c>
      <c r="B118" s="28">
        <v>17.64</v>
      </c>
      <c r="C118" s="51">
        <f ca="1">IF($M118&gt;=$H$2,IF(C117="xxxxx",SUM($B$4:$B118)/$H$2,$C$2*($B118-OFFSET($B118,-$H$2,2,1,1))+(1-$C$2)*OFFSET($B118,-1,1,1,1)),"xxxxx")</f>
        <v>18.868815601631262</v>
      </c>
      <c r="D118" s="51">
        <f ca="1">IF(M118&gt;$H$2,$E$2*(B118-C118)+(1-$E$2)*OFFSET(B118,-$H$2,2,1,1),B118-OFFSET($B$4,$H$2-$M$4,1,1,1))</f>
        <v>-1.2288156016312612</v>
      </c>
      <c r="E118" s="62">
        <f ca="1">IF(M118&gt;$H$2,IF(C117="xxxxx","",C117+OFFSET(E118,-$H$2,-1,1,1)),"xxxxx")</f>
        <v>10.51210362582424</v>
      </c>
      <c r="F118" s="61">
        <f ca="1">IF(E118="xxxxx","",ABS(E118-B118))</f>
        <v>7.1278963741757604</v>
      </c>
      <c r="G118" s="59">
        <f ca="1">IF(M118&gt;$H$2,(E118-B118)^2,"")</f>
        <v>50.806906720987953</v>
      </c>
      <c r="H118" s="60">
        <f ca="1">IF(M118&gt;$H$2,ABS((B118-E118)/B118),"")</f>
        <v>0.40407575817322905</v>
      </c>
      <c r="I118" s="59">
        <f ca="1">IF(M118&gt;$H$2,((E118-B118)/B117)^2,"")</f>
        <v>0.72695947209581913</v>
      </c>
      <c r="J118" s="1">
        <f>IF(M118&gt;$H$2,((B118-B117)/B117)^2,"")</f>
        <v>1.2322062223850192</v>
      </c>
      <c r="K118" s="1">
        <f ca="1">IF(M118&gt;$H$2,E118-B118,"")</f>
        <v>-7.1278963741757604</v>
      </c>
      <c r="L118" s="58">
        <f ca="1">IF(M118&gt;($H$2+1),ABS(K118-K117)^2,"")</f>
        <v>8.3773805210431096</v>
      </c>
      <c r="M118" s="5">
        <v>115</v>
      </c>
    </row>
    <row r="119" spans="1:13" hidden="1">
      <c r="A119" s="6">
        <v>38565</v>
      </c>
      <c r="B119" s="28">
        <v>21.95</v>
      </c>
      <c r="C119" s="51">
        <f ca="1">IF($M119&gt;=$H$2,IF(C118="xxxxx",SUM($B$4:$B119)/$H$2,$C$2*($B119-OFFSET($B119,-$H$2,2,1,1))+(1-$C$2)*OFFSET($B119,-1,1,1,1)),"xxxxx")</f>
        <v>16.588600243459361</v>
      </c>
      <c r="D119" s="51">
        <f ca="1">IF(M119&gt;$H$2,$E$2*(B119-C119)+(1-$E$2)*OFFSET(B119,-$H$2,2,1,1),B119-OFFSET($B$4,$H$2-$M$4,1,1,1))</f>
        <v>5.3613997565406386</v>
      </c>
      <c r="E119" s="62">
        <f ca="1">IF(M119&gt;$H$2,IF(C118="xxxxx","",C118+OFFSET(E119,-$H$2,-1,1,1)),"xxxxx")</f>
        <v>24.39941657257291</v>
      </c>
      <c r="F119" s="61">
        <f ca="1">IF(E119="xxxxx","",ABS(E119-B119))</f>
        <v>2.4494165725729111</v>
      </c>
      <c r="G119" s="59">
        <f ca="1">IF(M119&gt;$H$2,(E119-B119)^2,"")</f>
        <v>5.9996415459948276</v>
      </c>
      <c r="H119" s="60">
        <f ca="1">IF(M119&gt;$H$2,ABS((B119-E119)/B119),"")</f>
        <v>0.11159073223566794</v>
      </c>
      <c r="I119" s="59">
        <f ca="1">IF(M119&gt;$H$2,((E119-B119)/B118)^2,"")</f>
        <v>1.9280937295914596E-2</v>
      </c>
      <c r="J119" s="1">
        <f>IF(M119&gt;$H$2,((B119-B118)/B118)^2,"")</f>
        <v>5.9697669695240117E-2</v>
      </c>
      <c r="K119" s="1">
        <f ca="1">IF(M119&gt;$H$2,E119-B119,"")</f>
        <v>2.4494165725729111</v>
      </c>
      <c r="L119" s="58">
        <f ca="1">IF(M119&gt;($H$2+1),ABS(K119-K118)^2,"")</f>
        <v>91.724923279959725</v>
      </c>
      <c r="M119" s="5">
        <v>116</v>
      </c>
    </row>
    <row r="120" spans="1:13" hidden="1">
      <c r="A120" s="6">
        <v>38596</v>
      </c>
      <c r="B120" s="28">
        <v>16.86</v>
      </c>
      <c r="C120" s="51">
        <f ca="1">IF($M120&gt;=$H$2,IF(C119="xxxxx",SUM($B$4:$B120)/$H$2,$C$2*($B120-OFFSET($B120,-$H$2,2,1,1))+(1-$C$2)*OFFSET($B120,-1,1,1,1)),"xxxxx")</f>
        <v>8.0878302002373612</v>
      </c>
      <c r="D120" s="51">
        <f ca="1">IF(M120&gt;$H$2,$E$2*(B120-C120)+(1-$E$2)*OFFSET(B120,-$H$2,2,1,1),B120-OFFSET($B$4,$H$2-$M$4,1,1,1))</f>
        <v>8.7721697997626382</v>
      </c>
      <c r="E120" s="62">
        <f ca="1">IF(M120&gt;$H$2,IF(C119="xxxxx","",C119+OFFSET(E120,-$H$2,-1,1,1)),"xxxxx")</f>
        <v>25.991561608370489</v>
      </c>
      <c r="F120" s="61">
        <f ca="1">IF(E120="xxxxx","",ABS(E120-B120))</f>
        <v>9.1315616083704896</v>
      </c>
      <c r="G120" s="59">
        <f ca="1">IF(M120&gt;$H$2,(E120-B120)^2,"")</f>
        <v>83.385417407465837</v>
      </c>
      <c r="H120" s="60">
        <f ca="1">IF(M120&gt;$H$2,ABS((B120-E120)/B120),"")</f>
        <v>0.54161100880014768</v>
      </c>
      <c r="I120" s="59">
        <f ca="1">IF(M120&gt;$H$2,((E120-B120)/B119)^2,"")</f>
        <v>0.17306970679368797</v>
      </c>
      <c r="J120" s="1">
        <f>IF(M120&gt;$H$2,((B120-B119)/B119)^2,"")</f>
        <v>5.3773278469912471E-2</v>
      </c>
      <c r="K120" s="1">
        <f ca="1">IF(M120&gt;$H$2,E120-B120,"")</f>
        <v>9.1315616083704896</v>
      </c>
      <c r="L120" s="58">
        <f ca="1">IF(M120&gt;($H$2+1),ABS(K120-K119)^2,"")</f>
        <v>44.651062279434221</v>
      </c>
      <c r="M120" s="5">
        <v>117</v>
      </c>
    </row>
    <row r="121" spans="1:13" hidden="1">
      <c r="A121" s="6">
        <v>38626</v>
      </c>
      <c r="B121" s="28">
        <v>11.87</v>
      </c>
      <c r="C121" s="51">
        <f ca="1">IF($M121&gt;=$H$2,IF(C120="xxxxx",SUM($B$4:$B121)/$H$2,$C$2*($B121-OFFSET($B121,-$H$2,2,1,1))+(1-$C$2)*OFFSET($B121,-1,1,1,1)),"xxxxx")</f>
        <v>3.5845553497818483</v>
      </c>
      <c r="D121" s="51">
        <f ca="1">IF(M121&gt;$H$2,$E$2*(B121-C121)+(1-$E$2)*OFFSET(B121,-$H$2,2,1,1),B121-OFFSET($B$4,$H$2-$M$4,1,1,1))</f>
        <v>8.2854446502181514</v>
      </c>
      <c r="E121" s="62">
        <f ca="1">IF(M121&gt;$H$2,IF(C120="xxxxx","",C120+OFFSET(E121,-$H$2,-1,1,1)),"xxxxx")</f>
        <v>16.707436082528552</v>
      </c>
      <c r="F121" s="61">
        <f ca="1">IF(E121="xxxxx","",ABS(E121-B121))</f>
        <v>4.8374360825285532</v>
      </c>
      <c r="G121" s="59">
        <f ca="1">IF(M121&gt;$H$2,(E121-B121)^2,"")</f>
        <v>23.400787852549197</v>
      </c>
      <c r="H121" s="60">
        <f ca="1">IF(M121&gt;$H$2,ABS((B121-E121)/B121),"")</f>
        <v>0.40753463205800788</v>
      </c>
      <c r="I121" s="59">
        <f ca="1">IF(M121&gt;$H$2,((E121-B121)/B120)^2,"")</f>
        <v>8.2321891160577157E-2</v>
      </c>
      <c r="J121" s="1">
        <f>IF(M121&gt;$H$2,((B121-B120)/B120)^2,"")</f>
        <v>8.7596337995269141E-2</v>
      </c>
      <c r="K121" s="1">
        <f ca="1">IF(M121&gt;$H$2,E121-B121,"")</f>
        <v>4.8374360825285532</v>
      </c>
      <c r="L121" s="58">
        <f ca="1">IF(M121&gt;($H$2+1),ABS(K121-K120)^2,"")</f>
        <v>18.439514031687288</v>
      </c>
      <c r="M121" s="5">
        <v>118</v>
      </c>
    </row>
    <row r="122" spans="1:13" hidden="1">
      <c r="A122" s="6">
        <v>38657</v>
      </c>
      <c r="B122" s="28">
        <v>9.98</v>
      </c>
      <c r="C122" s="51">
        <f ca="1">IF($M122&gt;=$H$2,IF(C121="xxxxx",SUM($B$4:$B122)/$H$2,$C$2*($B122-OFFSET($B122,-$H$2,2,1,1))+(1-$C$2)*OFFSET($B122,-1,1,1,1)),"xxxxx")</f>
        <v>0.40532549983448224</v>
      </c>
      <c r="D122" s="51">
        <f ca="1">IF(M122&gt;$H$2,$E$2*(B122-C122)+(1-$E$2)*OFFSET(B122,-$H$2,2,1,1),B122-OFFSET($B$4,$H$2-$M$4,1,1,1))</f>
        <v>9.5746745001655178</v>
      </c>
      <c r="E122" s="62">
        <f ca="1">IF(M122&gt;$H$2,IF(C121="xxxxx","",C121+OFFSET(E122,-$H$2,-1,1,1)),"xxxxx")</f>
        <v>13.39514158062806</v>
      </c>
      <c r="F122" s="61">
        <f ca="1">IF(E122="xxxxx","",ABS(E122-B122))</f>
        <v>3.4151415806280596</v>
      </c>
      <c r="G122" s="59">
        <f ca="1">IF(M122&gt;$H$2,(E122-B122)^2,"")</f>
        <v>11.663192015734721</v>
      </c>
      <c r="H122" s="60">
        <f ca="1">IF(M122&gt;$H$2,ABS((B122-E122)/B122),"")</f>
        <v>0.34219855517315223</v>
      </c>
      <c r="I122" s="59">
        <f ca="1">IF(M122&gt;$H$2,((E122-B122)/B121)^2,"")</f>
        <v>8.2778201761250406E-2</v>
      </c>
      <c r="J122" s="1">
        <f>IF(M122&gt;$H$2,((B122-B121)/B121)^2,"")</f>
        <v>2.5352580503900341E-2</v>
      </c>
      <c r="K122" s="1">
        <f ca="1">IF(M122&gt;$H$2,E122-B122,"")</f>
        <v>3.4151415806280596</v>
      </c>
      <c r="L122" s="58">
        <f ca="1">IF(M122&gt;($H$2+1),ABS(K122-K121)^2,"")</f>
        <v>2.0229216501363729</v>
      </c>
      <c r="M122" s="5">
        <v>119</v>
      </c>
    </row>
    <row r="123" spans="1:13" hidden="1">
      <c r="A123" s="6">
        <v>38687</v>
      </c>
      <c r="B123" s="28">
        <v>6.41</v>
      </c>
      <c r="C123" s="51">
        <f ca="1">IF($M123&gt;=$H$2,IF(C122="xxxxx",SUM($B$4:$B123)/$H$2,$C$2*($B123-OFFSET($B123,-$H$2,2,1,1))+(1-$C$2)*OFFSET($B123,-1,1,1,1)),"xxxxx")</f>
        <v>8.2983799402733673</v>
      </c>
      <c r="D123" s="51">
        <f ca="1">IF(M123&gt;$H$2,$E$2*(B123-C123)+(1-$E$2)*OFFSET(B123,-$H$2,2,1,1),B123-OFFSET($B$4,$H$2-$M$4,1,1,1))</f>
        <v>-1.8883799402733672</v>
      </c>
      <c r="E123" s="62">
        <f ca="1">IF(M123&gt;$H$2,IF(C122="xxxxx","",C122+OFFSET(E123,-$H$2,-1,1,1)),"xxxxx")</f>
        <v>-2.0687510466253483</v>
      </c>
      <c r="F123" s="61">
        <f ca="1">IF(E123="xxxxx","",ABS(E123-B123))</f>
        <v>8.478751046625348</v>
      </c>
      <c r="G123" s="59">
        <f ca="1">IF(M123&gt;$H$2,(E123-B123)^2,"")</f>
        <v>71.889219310650432</v>
      </c>
      <c r="H123" s="60">
        <f ca="1">IF(M123&gt;$H$2,ABS((B123-E123)/B123),"")</f>
        <v>1.3227380727964662</v>
      </c>
      <c r="I123" s="59">
        <f ca="1">IF(M123&gt;$H$2,((E123-B123)/B122)^2,"")</f>
        <v>0.72177641164744744</v>
      </c>
      <c r="J123" s="1">
        <f>IF(M123&gt;$H$2,((B123-B122)/B122)^2,"")</f>
        <v>0.12796032947658847</v>
      </c>
      <c r="K123" s="1">
        <f ca="1">IF(M123&gt;$H$2,E123-B123,"")</f>
        <v>-8.478751046625348</v>
      </c>
      <c r="L123" s="58">
        <f ca="1">IF(M123&gt;($H$2+1),ABS(K123-K122)^2,"")</f>
        <v>141.46468182863296</v>
      </c>
      <c r="M123" s="5">
        <v>120</v>
      </c>
    </row>
    <row r="124" spans="1:13" hidden="1">
      <c r="A124" s="6">
        <v>38718</v>
      </c>
      <c r="B124" s="28">
        <v>3.09</v>
      </c>
      <c r="C124" s="51">
        <f ca="1">IF($M124&gt;=$H$2,IF(C123="xxxxx",SUM($B$4:$B124)/$H$2,$C$2*($B124-OFFSET($B124,-$H$2,2,1,1))+(1-$C$2)*OFFSET($B124,-1,1,1,1)),"xxxxx")</f>
        <v>7.9402188859871714</v>
      </c>
      <c r="D124" s="51">
        <f ca="1">IF(M124&gt;$H$2,$E$2*(B124-C124)+(1-$E$2)*OFFSET(B124,-$H$2,2,1,1),B124-OFFSET($B$4,$H$2-$M$4,1,1,1))</f>
        <v>-4.8502188859871715</v>
      </c>
      <c r="E124" s="62">
        <f ca="1">IF(M124&gt;$H$2,IF(C123="xxxxx","",C123+OFFSET(E124,-$H$2,-1,1,1)),"xxxxx")</f>
        <v>3.4747380550590332</v>
      </c>
      <c r="F124" s="61">
        <f ca="1">IF(E124="xxxxx","",ABS(E124-B124))</f>
        <v>0.38473805505903336</v>
      </c>
      <c r="G124" s="59">
        <f ca="1">IF(M124&gt;$H$2,(E124-B124)^2,"")</f>
        <v>0.14802337101060778</v>
      </c>
      <c r="H124" s="60">
        <f ca="1">IF(M124&gt;$H$2,ABS((B124-E124)/B124),"")</f>
        <v>0.12451069743010788</v>
      </c>
      <c r="I124" s="59">
        <f ca="1">IF(M124&gt;$H$2,((E124-B124)/B123)^2,"")</f>
        <v>3.6025849579466502E-3</v>
      </c>
      <c r="J124" s="1">
        <f>IF(M124&gt;$H$2,((B124-B123)/B123)^2,"")</f>
        <v>0.26826258697773814</v>
      </c>
      <c r="K124" s="1">
        <f ca="1">IF(M124&gt;$H$2,E124-B124,"")</f>
        <v>0.38473805505903336</v>
      </c>
      <c r="L124" s="58">
        <f ca="1">IF(M124&gt;($H$2+1),ABS(K124-K123)^2,"")</f>
        <v>78.561439055677795</v>
      </c>
      <c r="M124" s="5">
        <v>121</v>
      </c>
    </row>
    <row r="125" spans="1:13" hidden="1">
      <c r="A125" s="6">
        <v>38749</v>
      </c>
      <c r="B125" s="28">
        <v>2.1800000000000002</v>
      </c>
      <c r="C125" s="51">
        <f ca="1">IF($M125&gt;=$H$2,IF(C124="xxxxx",SUM($B$4:$B125)/$H$2,$C$2*($B125-OFFSET($B125,-$H$2,2,1,1))+(1-$C$2)*OFFSET($B125,-1,1,1,1)),"xxxxx")</f>
        <v>7.5595493665657436</v>
      </c>
      <c r="D125" s="51">
        <f ca="1">IF(M125&gt;$H$2,$E$2*(B125-C125)+(1-$E$2)*OFFSET(B125,-$H$2,2,1,1),B125-OFFSET($B$4,$H$2-$M$4,1,1,1))</f>
        <v>-5.3795493665657439</v>
      </c>
      <c r="E125" s="62">
        <f ca="1">IF(M125&gt;$H$2,IF(C124="xxxxx","",C124+OFFSET(E125,-$H$2,-1,1,1)),"xxxxx")</f>
        <v>2.5889167394661152</v>
      </c>
      <c r="F125" s="61">
        <f ca="1">IF(E125="xxxxx","",ABS(E125-B125))</f>
        <v>0.40891673946611506</v>
      </c>
      <c r="G125" s="59">
        <f ca="1">IF(M125&gt;$H$2,(E125-B125)^2,"")</f>
        <v>0.16721289981559861</v>
      </c>
      <c r="H125" s="60">
        <f ca="1">IF(M125&gt;$H$2,ABS((B125-E125)/B125),"")</f>
        <v>0.18757648599363075</v>
      </c>
      <c r="I125" s="59">
        <f ca="1">IF(M125&gt;$H$2,((E125-B125)/B124)^2,"")</f>
        <v>1.7512688368952842E-2</v>
      </c>
      <c r="J125" s="1">
        <f>IF(M125&gt;$H$2,((B125-B124)/B124)^2,"")</f>
        <v>8.6729296928184638E-2</v>
      </c>
      <c r="K125" s="1">
        <f ca="1">IF(M125&gt;$H$2,E125-B125,"")</f>
        <v>0.40891673946611506</v>
      </c>
      <c r="L125" s="58">
        <f ca="1">IF(M125&gt;($H$2+1),ABS(K125-K124)^2,"")</f>
        <v>5.846087796572561E-4</v>
      </c>
      <c r="M125" s="5">
        <v>122</v>
      </c>
    </row>
    <row r="126" spans="1:13" hidden="1">
      <c r="A126" s="6">
        <v>38777</v>
      </c>
      <c r="B126" s="28">
        <v>2.2799999999999998</v>
      </c>
      <c r="C126" s="51">
        <f ca="1">IF($M126&gt;=$H$2,IF(C125="xxxxx",SUM($B$4:$B126)/$H$2,$C$2*($B126-OFFSET($B126,-$H$2,2,1,1))+(1-$C$2)*OFFSET($B126,-1,1,1,1)),"xxxxx")</f>
        <v>7.4709388116195585</v>
      </c>
      <c r="D126" s="51">
        <f ca="1">IF(M126&gt;$H$2,$E$2*(B126-C126)+(1-$E$2)*OFFSET(B126,-$H$2,2,1,1),B126-OFFSET($B$4,$H$2-$M$4,1,1,1))</f>
        <v>-5.1909388116195583</v>
      </c>
      <c r="E126" s="62">
        <f ca="1">IF(M126&gt;$H$2,IF(C125="xxxxx","",C125+OFFSET(E126,-$H$2,-1,1,1)),"xxxxx")</f>
        <v>2.375185816994092</v>
      </c>
      <c r="F126" s="61">
        <f ca="1">IF(E126="xxxxx","",ABS(E126-B126))</f>
        <v>9.5185816994092232E-2</v>
      </c>
      <c r="G126" s="59">
        <f ca="1">IF(M126&gt;$H$2,(E126-B126)^2,"")</f>
        <v>9.0603397568328175E-3</v>
      </c>
      <c r="H126" s="60">
        <f ca="1">IF(M126&gt;$H$2,ABS((B126-E126)/B126),"")</f>
        <v>4.174816534828607E-2</v>
      </c>
      <c r="I126" s="59">
        <f ca="1">IF(M126&gt;$H$2,((E126-B126)/B125)^2,"")</f>
        <v>1.906476676380948E-3</v>
      </c>
      <c r="J126" s="1">
        <f>IF(M126&gt;$H$2,((B126-B125)/B125)^2,"")</f>
        <v>2.1041999831663853E-3</v>
      </c>
      <c r="K126" s="1">
        <f ca="1">IF(M126&gt;$H$2,E126-B126,"")</f>
        <v>9.5185816994092232E-2</v>
      </c>
      <c r="L126" s="58">
        <f ca="1">IF(M126&gt;($H$2+1),ABS(K126-K125)^2,"")</f>
        <v>9.8427091715146395E-2</v>
      </c>
      <c r="M126" s="5">
        <v>123</v>
      </c>
    </row>
    <row r="127" spans="1:13" hidden="1">
      <c r="A127" s="6">
        <v>38808</v>
      </c>
      <c r="B127" s="28">
        <v>2.82</v>
      </c>
      <c r="C127" s="51">
        <f ca="1">IF($M127&gt;=$H$2,IF(C126="xxxxx",SUM($B$4:$B127)/$H$2,$C$2*($B127-OFFSET($B127,-$H$2,2,1,1))+(1-$C$2)*OFFSET($B127,-1,1,1,1)),"xxxxx")</f>
        <v>7.8271640800724178</v>
      </c>
      <c r="D127" s="51">
        <f ca="1">IF(M127&gt;$H$2,$E$2*(B127-C127)+(1-$E$2)*OFFSET(B127,-$H$2,2,1,1),B127-OFFSET($B$4,$H$2-$M$4,1,1,1))</f>
        <v>-5.0071640800724175</v>
      </c>
      <c r="E127" s="62">
        <f ca="1">IF(M127&gt;$H$2,IF(C126="xxxxx","",C126+OFFSET(E127,-$H$2,-1,1,1)),"xxxxx")</f>
        <v>2.4373413739230303</v>
      </c>
      <c r="F127" s="61">
        <f ca="1">IF(E127="xxxxx","",ABS(E127-B127))</f>
        <v>0.38265862607696954</v>
      </c>
      <c r="G127" s="59">
        <f ca="1">IF(M127&gt;$H$2,(E127-B127)^2,"")</f>
        <v>0.14642762411111399</v>
      </c>
      <c r="H127" s="60">
        <f ca="1">IF(M127&gt;$H$2,ABS((B127-E127)/B127),"")</f>
        <v>0.13569454825424454</v>
      </c>
      <c r="I127" s="59">
        <f ca="1">IF(M127&gt;$H$2,((E127-B127)/B126)^2,"")</f>
        <v>2.81678255061392E-2</v>
      </c>
      <c r="J127" s="1">
        <f>IF(M127&gt;$H$2,((B127-B126)/B126)^2,"")</f>
        <v>5.6094182825484784E-2</v>
      </c>
      <c r="K127" s="1">
        <f ca="1">IF(M127&gt;$H$2,E127-B127,"")</f>
        <v>-0.38265862607696954</v>
      </c>
      <c r="L127" s="58">
        <f ca="1">IF(M127&gt;($H$2+1),ABS(K127-K126)^2,"")</f>
        <v>0.22833531177389318</v>
      </c>
      <c r="M127" s="5">
        <v>124</v>
      </c>
    </row>
    <row r="128" spans="1:13" hidden="1">
      <c r="A128" s="6">
        <v>38838</v>
      </c>
      <c r="B128" s="28">
        <v>5.52</v>
      </c>
      <c r="C128" s="51">
        <f ca="1">IF($M128&gt;=$H$2,IF(C127="xxxxx",SUM($B$4:$B128)/$H$2,$C$2*($B128-OFFSET($B128,-$H$2,2,1,1))+(1-$C$2)*OFFSET($B128,-1,1,1,1)),"xxxxx")</f>
        <v>9.8519707445690816</v>
      </c>
      <c r="D128" s="51">
        <f ca="1">IF(M128&gt;$H$2,$E$2*(B128-C128)+(1-$E$2)*OFFSET(B128,-$H$2,2,1,1),B128-OFFSET($B$4,$H$2-$M$4,1,1,1))</f>
        <v>-4.331970744569082</v>
      </c>
      <c r="E128" s="62">
        <f ca="1">IF(M128&gt;$H$2,IF(C127="xxxxx","",C127+OFFSET(E128,-$H$2,-1,1,1)),"xxxxx")</f>
        <v>3.3449444805729129</v>
      </c>
      <c r="F128" s="61">
        <f ca="1">IF(E128="xxxxx","",ABS(E128-B128))</f>
        <v>2.1750555194270866</v>
      </c>
      <c r="G128" s="59">
        <f ca="1">IF(M128&gt;$H$2,(E128-B128)^2,"")</f>
        <v>4.7308665125902341</v>
      </c>
      <c r="H128" s="60">
        <f ca="1">IF(M128&gt;$H$2,ABS((B128-E128)/B128),"")</f>
        <v>0.39403179699766067</v>
      </c>
      <c r="I128" s="59">
        <f ca="1">IF(M128&gt;$H$2,((E128-B128)/B127)^2,"")</f>
        <v>0.59489795691743796</v>
      </c>
      <c r="J128" s="1">
        <f>IF(M128&gt;$H$2,((B128-B127)/B127)^2,"")</f>
        <v>0.91670439112720681</v>
      </c>
      <c r="K128" s="1">
        <f ca="1">IF(M128&gt;$H$2,E128-B128,"")</f>
        <v>-2.1750555194270866</v>
      </c>
      <c r="L128" s="58">
        <f ca="1">IF(M128&gt;($H$2+1),ABS(K128-K127)^2,"")</f>
        <v>3.2126866232911508</v>
      </c>
      <c r="M128" s="5">
        <v>125</v>
      </c>
    </row>
    <row r="129" spans="1:13" hidden="1">
      <c r="A129" s="6">
        <v>38869</v>
      </c>
      <c r="B129" s="28">
        <v>6.5</v>
      </c>
      <c r="C129" s="51">
        <f ca="1">IF($M129&gt;=$H$2,IF(C128="xxxxx",SUM($B$4:$B129)/$H$2,$C$2*($B129-OFFSET($B129,-$H$2,2,1,1))+(1-$C$2)*OFFSET($B129,-1,1,1,1)),"xxxxx")</f>
        <v>10.337288706621298</v>
      </c>
      <c r="D129" s="51">
        <f ca="1">IF(M129&gt;$H$2,$E$2*(B129-C129)+(1-$E$2)*OFFSET(B129,-$H$2,2,1,1),B129-OFFSET($B$4,$H$2-$M$4,1,1,1))</f>
        <v>-3.8372887066212975</v>
      </c>
      <c r="E129" s="62">
        <f ca="1">IF(M129&gt;$H$2,IF(C128="xxxxx","",C128+OFFSET(E129,-$H$2,-1,1,1)),"xxxxx")</f>
        <v>5.978669479635883</v>
      </c>
      <c r="F129" s="61">
        <f ca="1">IF(E129="xxxxx","",ABS(E129-B129))</f>
        <v>0.52133052036411698</v>
      </c>
      <c r="G129" s="59">
        <f ca="1">IF(M129&gt;$H$2,(E129-B129)^2,"")</f>
        <v>0.27178551146312097</v>
      </c>
      <c r="H129" s="60">
        <f ca="1">IF(M129&gt;$H$2,ABS((B129-E129)/B129),"")</f>
        <v>8.0204695440633383E-2</v>
      </c>
      <c r="I129" s="59">
        <f ca="1">IF(M129&gt;$H$2,((E129-B129)/B128)^2,"")</f>
        <v>8.9196568296812991E-3</v>
      </c>
      <c r="J129" s="1">
        <f>IF(M129&gt;$H$2,((B129-B128)/B128)^2,"")</f>
        <v>3.1519113631590039E-2</v>
      </c>
      <c r="K129" s="1">
        <f ca="1">IF(M129&gt;$H$2,E129-B129,"")</f>
        <v>-0.52133052036411698</v>
      </c>
      <c r="L129" s="58">
        <f ca="1">IF(M129&gt;($H$2+1),ABS(K129-K128)^2,"")</f>
        <v>2.7348063725258189</v>
      </c>
      <c r="M129" s="5">
        <v>126</v>
      </c>
    </row>
    <row r="130" spans="1:13" hidden="1">
      <c r="A130" s="6">
        <v>38899</v>
      </c>
      <c r="B130" s="28">
        <v>11.38</v>
      </c>
      <c r="C130" s="51">
        <f ca="1">IF($M130&gt;=$H$2,IF(C129="xxxxx",SUM($B$4:$B130)/$H$2,$C$2*($B130-OFFSET($B130,-$H$2,2,1,1))+(1-$C$2)*OFFSET($B130,-1,1,1,1)),"xxxxx")</f>
        <v>12.451902680618192</v>
      </c>
      <c r="D130" s="51">
        <f ca="1">IF(M130&gt;$H$2,$E$2*(B130-C130)+(1-$E$2)*OFFSET(B130,-$H$2,2,1,1),B130-OFFSET($B$4,$H$2-$M$4,1,1,1))</f>
        <v>-1.0719026806181908</v>
      </c>
      <c r="E130" s="62">
        <f ca="1">IF(M130&gt;$H$2,IF(C129="xxxxx","",C129+OFFSET(E130,-$H$2,-1,1,1)),"xxxxx")</f>
        <v>9.1084731049900363</v>
      </c>
      <c r="F130" s="61">
        <f ca="1">IF(E130="xxxxx","",ABS(E130-B130))</f>
        <v>2.2715268950099645</v>
      </c>
      <c r="G130" s="59">
        <f ca="1">IF(M130&gt;$H$2,(E130-B130)^2,"")</f>
        <v>5.15983443475361</v>
      </c>
      <c r="H130" s="60">
        <f ca="1">IF(M130&gt;$H$2,ABS((B130-E130)/B130),"")</f>
        <v>0.19960693277767702</v>
      </c>
      <c r="I130" s="59">
        <f ca="1">IF(M130&gt;$H$2,((E130-B130)/B129)^2,"")</f>
        <v>0.12212625881073634</v>
      </c>
      <c r="J130" s="1">
        <f>IF(M130&gt;$H$2,((B130-B129)/B129)^2,"")</f>
        <v>0.56365443786982261</v>
      </c>
      <c r="K130" s="1">
        <f ca="1">IF(M130&gt;$H$2,E130-B130,"")</f>
        <v>-2.2715268950099645</v>
      </c>
      <c r="L130" s="58">
        <f ca="1">IF(M130&gt;($H$2+1),ABS(K130-K129)^2,"")</f>
        <v>3.0631873498234681</v>
      </c>
      <c r="M130" s="5">
        <v>127</v>
      </c>
    </row>
    <row r="131" spans="1:13" hidden="1">
      <c r="A131" s="6">
        <v>38930</v>
      </c>
      <c r="B131" s="28">
        <v>28.87</v>
      </c>
      <c r="C131" s="51">
        <f ca="1">IF($M131&gt;=$H$2,IF(C130="xxxxx",SUM($B$4:$B131)/$H$2,$C$2*($B131-OFFSET($B131,-$H$2,2,1,1))+(1-$C$2)*OFFSET($B131,-1,1,1,1)),"xxxxx")</f>
        <v>22.744823809574832</v>
      </c>
      <c r="D131" s="51">
        <f ca="1">IF(M131&gt;$H$2,$E$2*(B131-C131)+(1-$E$2)*OFFSET(B131,-$H$2,2,1,1),B131-OFFSET($B$4,$H$2-$M$4,1,1,1))</f>
        <v>6.1251761904251687</v>
      </c>
      <c r="E131" s="62">
        <f ca="1">IF(M131&gt;$H$2,IF(C130="xxxxx","",C130+OFFSET(E131,-$H$2,-1,1,1)),"xxxxx")</f>
        <v>17.813302437158832</v>
      </c>
      <c r="F131" s="61">
        <f ca="1">IF(E131="xxxxx","",ABS(E131-B131))</f>
        <v>11.056697562841169</v>
      </c>
      <c r="G131" s="59">
        <f ca="1">IF(M131&gt;$H$2,(E131-B131)^2,"")</f>
        <v>122.25056099613785</v>
      </c>
      <c r="H131" s="60">
        <f ca="1">IF(M131&gt;$H$2,ABS((B131-E131)/B131),"")</f>
        <v>0.38298225018500759</v>
      </c>
      <c r="I131" s="59">
        <f ca="1">IF(M131&gt;$H$2,((E131-B131)/B130)^2,"")</f>
        <v>0.94398770231851459</v>
      </c>
      <c r="J131" s="1">
        <f>IF(M131&gt;$H$2,((B131-B130)/B130)^2,"")</f>
        <v>2.3620826782719355</v>
      </c>
      <c r="K131" s="1">
        <f ca="1">IF(M131&gt;$H$2,E131-B131,"")</f>
        <v>-11.056697562841169</v>
      </c>
      <c r="L131" s="58">
        <f ca="1">IF(M131&gt;($H$2+1),ABS(K131-K130)^2,"")</f>
        <v>77.179223662921771</v>
      </c>
      <c r="M131" s="5">
        <v>128</v>
      </c>
    </row>
    <row r="132" spans="1:13" hidden="1">
      <c r="A132" s="6">
        <v>38961</v>
      </c>
      <c r="B132" s="28">
        <v>35.76</v>
      </c>
      <c r="C132" s="51">
        <f ca="1">IF($M132&gt;=$H$2,IF(C131="xxxxx",SUM($B$4:$B132)/$H$2,$C$2*($B132-OFFSET($B132,-$H$2,2,1,1))+(1-$C$2)*OFFSET($B132,-1,1,1,1)),"xxxxx")</f>
        <v>26.694731083472085</v>
      </c>
      <c r="D132" s="51">
        <f ca="1">IF(M132&gt;$H$2,$E$2*(B132-C132)+(1-$E$2)*OFFSET(B132,-$H$2,2,1,1),B132-OFFSET($B$4,$H$2-$M$4,1,1,1))</f>
        <v>9.0652689165279128</v>
      </c>
      <c r="E132" s="62">
        <f ca="1">IF(M132&gt;$H$2,IF(C131="xxxxx","",C131+OFFSET(E132,-$H$2,-1,1,1)),"xxxxx")</f>
        <v>31.516993609337469</v>
      </c>
      <c r="F132" s="61">
        <f ca="1">IF(E132="xxxxx","",ABS(E132-B132))</f>
        <v>4.2430063906625293</v>
      </c>
      <c r="G132" s="59">
        <f ca="1">IF(M132&gt;$H$2,(E132-B132)^2,"")</f>
        <v>18.003103231203063</v>
      </c>
      <c r="H132" s="60">
        <f ca="1">IF(M132&gt;$H$2,ABS((B132-E132)/B132),"")</f>
        <v>0.11865230398944433</v>
      </c>
      <c r="I132" s="59">
        <f ca="1">IF(M132&gt;$H$2,((E132-B132)/B131)^2,"")</f>
        <v>2.1600002628990752E-2</v>
      </c>
      <c r="J132" s="1">
        <f>IF(M132&gt;$H$2,((B132-B131)/B131)^2,"")</f>
        <v>5.695670749843211E-2</v>
      </c>
      <c r="K132" s="1">
        <f ca="1">IF(M132&gt;$H$2,E132-B132,"")</f>
        <v>-4.2430063906625293</v>
      </c>
      <c r="L132" s="58">
        <f ca="1">IF(M132&gt;($H$2+1),ABS(K132-K131)^2,"")</f>
        <v>46.426387389825123</v>
      </c>
      <c r="M132" s="5">
        <v>129</v>
      </c>
    </row>
    <row r="133" spans="1:13" hidden="1">
      <c r="A133" s="6">
        <v>38991</v>
      </c>
      <c r="B133" s="28">
        <v>44.6</v>
      </c>
      <c r="C133" s="51">
        <f ca="1">IF($M133&gt;=$H$2,IF(C132="xxxxx",SUM($B$4:$B133)/$H$2,$C$2*($B133-OFFSET($B133,-$H$2,2,1,1))+(1-$C$2)*OFFSET($B133,-1,1,1,1)),"xxxxx")</f>
        <v>35.650035493743573</v>
      </c>
      <c r="D133" s="51">
        <f ca="1">IF(M133&gt;$H$2,$E$2*(B133-C133)+(1-$E$2)*OFFSET(B133,-$H$2,2,1,1),B133-OFFSET($B$4,$H$2-$M$4,1,1,1))</f>
        <v>8.9499645062564284</v>
      </c>
      <c r="E133" s="62">
        <f ca="1">IF(M133&gt;$H$2,IF(C132="xxxxx","",C132+OFFSET(E133,-$H$2,-1,1,1)),"xxxxx")</f>
        <v>34.980175733690238</v>
      </c>
      <c r="F133" s="61">
        <f ca="1">IF(E133="xxxxx","",ABS(E133-B133))</f>
        <v>9.6198242663097631</v>
      </c>
      <c r="G133" s="59">
        <f ca="1">IF(M133&gt;$H$2,(E133-B133)^2,"")</f>
        <v>92.541018914682169</v>
      </c>
      <c r="H133" s="60">
        <f ca="1">IF(M133&gt;$H$2,ABS((B133-E133)/B133),"")</f>
        <v>0.21569112704730409</v>
      </c>
      <c r="I133" s="59">
        <f ca="1">IF(M133&gt;$H$2,((E133-B133)/B132)^2,"")</f>
        <v>7.2366781303240049E-2</v>
      </c>
      <c r="J133" s="1">
        <f>IF(M133&gt;$H$2,((B133-B132)/B132)^2,"")</f>
        <v>6.1109609677241813E-2</v>
      </c>
      <c r="K133" s="1">
        <f ca="1">IF(M133&gt;$H$2,E133-B133,"")</f>
        <v>-9.6198242663097631</v>
      </c>
      <c r="L133" s="58">
        <f ca="1">IF(M133&gt;($H$2+1),ABS(K133-K132)^2,"")</f>
        <v>28.910170467879631</v>
      </c>
      <c r="M133" s="5">
        <v>130</v>
      </c>
    </row>
    <row r="134" spans="1:13" hidden="1">
      <c r="A134" s="6">
        <v>39022</v>
      </c>
      <c r="B134" s="28">
        <v>26.58</v>
      </c>
      <c r="C134" s="51">
        <f ca="1">IF($M134&gt;=$H$2,IF(C133="xxxxx",SUM($B$4:$B134)/$H$2,$C$2*($B134-OFFSET($B134,-$H$2,2,1,1))+(1-$C$2)*OFFSET($B134,-1,1,1,1)),"xxxxx")</f>
        <v>18.293267946394433</v>
      </c>
      <c r="D134" s="51">
        <f ca="1">IF(M134&gt;$H$2,$E$2*(B134-C134)+(1-$E$2)*OFFSET(B134,-$H$2,2,1,1),B134-OFFSET($B$4,$H$2-$M$4,1,1,1))</f>
        <v>8.2867320536055651</v>
      </c>
      <c r="E134" s="62">
        <f ca="1">IF(M134&gt;$H$2,IF(C133="xxxxx","",C133+OFFSET(E134,-$H$2,-1,1,1)),"xxxxx")</f>
        <v>45.224709993909087</v>
      </c>
      <c r="F134" s="61">
        <f ca="1">IF(E134="xxxxx","",ABS(E134-B134))</f>
        <v>18.644709993909089</v>
      </c>
      <c r="G134" s="59">
        <f ca="1">IF(M134&gt;$H$2,(E134-B134)^2,"")</f>
        <v>347.62521075697344</v>
      </c>
      <c r="H134" s="60">
        <f ca="1">IF(M134&gt;$H$2,ABS((B134-E134)/B134),"")</f>
        <v>0.70145635793487926</v>
      </c>
      <c r="I134" s="59">
        <f ca="1">IF(M134&gt;$H$2,((E134-B134)/B133)^2,"")</f>
        <v>0.17475980351353004</v>
      </c>
      <c r="J134" s="1">
        <f>IF(M134&gt;$H$2,((B134-B133)/B133)^2,"")</f>
        <v>0.16324498783406063</v>
      </c>
      <c r="K134" s="1">
        <f ca="1">IF(M134&gt;$H$2,E134-B134,"")</f>
        <v>18.644709993909089</v>
      </c>
      <c r="L134" s="58">
        <f ca="1">IF(M134&gt;($H$2+1),ABS(K134-K133)^2,"")</f>
        <v>798.8838969470853</v>
      </c>
      <c r="M134" s="5">
        <v>131</v>
      </c>
    </row>
    <row r="135" spans="1:13" hidden="1">
      <c r="A135" s="6">
        <v>39052</v>
      </c>
      <c r="B135" s="28">
        <v>5.78</v>
      </c>
      <c r="C135" s="51">
        <f ca="1">IF($M135&gt;=$H$2,IF(C134="xxxxx",SUM($B$4:$B135)/$H$2,$C$2*($B135-OFFSET($B135,-$H$2,2,1,1))+(1-$C$2)*OFFSET($B135,-1,1,1,1)),"xxxxx")</f>
        <v>8.4023277601911595</v>
      </c>
      <c r="D135" s="51">
        <f ca="1">IF(M135&gt;$H$2,$E$2*(B135-C135)+(1-$E$2)*OFFSET(B135,-$H$2,2,1,1),B135-OFFSET($B$4,$H$2-$M$4,1,1,1))</f>
        <v>-2.6223277601911592</v>
      </c>
      <c r="E135" s="62">
        <f ca="1">IF(M135&gt;$H$2,IF(C134="xxxxx","",C134+OFFSET(E135,-$H$2,-1,1,1)),"xxxxx")</f>
        <v>16.404888006121066</v>
      </c>
      <c r="F135" s="61">
        <f ca="1">IF(E135="xxxxx","",ABS(E135-B135))</f>
        <v>10.624888006121065</v>
      </c>
      <c r="G135" s="59">
        <f ca="1">IF(M135&gt;$H$2,(E135-B135)^2,"")</f>
        <v>112.88824514261526</v>
      </c>
      <c r="H135" s="60">
        <f ca="1">IF(M135&gt;$H$2,ABS((B135-E135)/B135),"")</f>
        <v>1.838215918014025</v>
      </c>
      <c r="I135" s="59">
        <f ca="1">IF(M135&gt;$H$2,((E135-B135)/B134)^2,"")</f>
        <v>0.15978601609663584</v>
      </c>
      <c r="J135" s="1">
        <f>IF(M135&gt;$H$2,((B135-B134)/B134)^2,"")</f>
        <v>0.61237396255663845</v>
      </c>
      <c r="K135" s="1">
        <f ca="1">IF(M135&gt;$H$2,E135-B135,"")</f>
        <v>10.624888006121065</v>
      </c>
      <c r="L135" s="58">
        <f ca="1">IF(M135&gt;($H$2+1),ABS(K135-K134)^2,"")</f>
        <v>64.317544715808253</v>
      </c>
      <c r="M135" s="5">
        <v>132</v>
      </c>
    </row>
    <row r="136" spans="1:13" hidden="1">
      <c r="A136" s="6">
        <v>39083</v>
      </c>
      <c r="B136" s="28">
        <v>2.92</v>
      </c>
      <c r="C136" s="51">
        <f ca="1">IF($M136&gt;=$H$2,IF(C135="xxxxx",SUM($B$4:$B136)/$H$2,$C$2*($B136-OFFSET($B136,-$H$2,2,1,1))+(1-$C$2)*OFFSET($B136,-1,1,1,1)),"xxxxx")</f>
        <v>7.813883810257944</v>
      </c>
      <c r="D136" s="51">
        <f ca="1">IF(M136&gt;$H$2,$E$2*(B136-C136)+(1-$E$2)*OFFSET(B136,-$H$2,2,1,1),B136-OFFSET($B$4,$H$2-$M$4,1,1,1))</f>
        <v>-4.8938838102579441</v>
      </c>
      <c r="E136" s="62">
        <f ca="1">IF(M136&gt;$H$2,IF(C135="xxxxx","",C135+OFFSET(E136,-$H$2,-1,1,1)),"xxxxx")</f>
        <v>3.5521088742039879</v>
      </c>
      <c r="F136" s="61">
        <f ca="1">IF(E136="xxxxx","",ABS(E136-B136))</f>
        <v>0.63210887420398798</v>
      </c>
      <c r="G136" s="59">
        <f ca="1">IF(M136&gt;$H$2,(E136-B136)^2,"")</f>
        <v>0.39956162884743313</v>
      </c>
      <c r="H136" s="60">
        <f ca="1">IF(M136&gt;$H$2,ABS((B136-E136)/B136),"")</f>
        <v>0.21647564185068083</v>
      </c>
      <c r="I136" s="59">
        <f ca="1">IF(M136&gt;$H$2,((E136-B136)/B135)^2,"")</f>
        <v>1.1959915136535514E-2</v>
      </c>
      <c r="J136" s="1">
        <f>IF(M136&gt;$H$2,((B136-B135)/B135)^2,"")</f>
        <v>0.24483662791393784</v>
      </c>
      <c r="K136" s="1">
        <f ca="1">IF(M136&gt;$H$2,E136-B136,"")</f>
        <v>0.63210887420398798</v>
      </c>
      <c r="L136" s="58">
        <f ca="1">IF(M136&gt;($H$2+1),ABS(K136-K135)^2,"")</f>
        <v>99.855634779277409</v>
      </c>
      <c r="M136" s="5">
        <v>133</v>
      </c>
    </row>
    <row r="137" spans="1:13" hidden="1">
      <c r="A137" s="6">
        <v>39114</v>
      </c>
      <c r="B137" s="28">
        <v>2.34</v>
      </c>
      <c r="C137" s="51">
        <f ca="1">IF($M137&gt;=$H$2,IF(C136="xxxxx",SUM($B$4:$B137)/$H$2,$C$2*($B137-OFFSET($B137,-$H$2,2,1,1))+(1-$C$2)*OFFSET($B137,-1,1,1,1)),"xxxxx")</f>
        <v>7.7260658173039687</v>
      </c>
      <c r="D137" s="51">
        <f ca="1">IF(M137&gt;$H$2,$E$2*(B137-C137)+(1-$E$2)*OFFSET(B137,-$H$2,2,1,1),B137-OFFSET($B$4,$H$2-$M$4,1,1,1))</f>
        <v>-5.3860658173039688</v>
      </c>
      <c r="E137" s="62">
        <f ca="1">IF(M137&gt;$H$2,IF(C136="xxxxx","",C136+OFFSET(E137,-$H$2,-1,1,1)),"xxxxx")</f>
        <v>2.4343344436922001</v>
      </c>
      <c r="F137" s="61">
        <f ca="1">IF(E137="xxxxx","",ABS(E137-B137))</f>
        <v>9.4334443692200232E-2</v>
      </c>
      <c r="G137" s="59">
        <f ca="1">IF(M137&gt;$H$2,(E137-B137)^2,"")</f>
        <v>8.8989872667168957E-3</v>
      </c>
      <c r="H137" s="60">
        <f ca="1">IF(M137&gt;$H$2,ABS((B137-E137)/B137),"")</f>
        <v>4.0313864825726596E-2</v>
      </c>
      <c r="I137" s="59">
        <f ca="1">IF(M137&gt;$H$2,((E137-B137)/B136)^2,"")</f>
        <v>1.0436980750043272E-3</v>
      </c>
      <c r="J137" s="1">
        <f>IF(M137&gt;$H$2,((B137-B136)/B136)^2,"")</f>
        <v>3.9453931319196854E-2</v>
      </c>
      <c r="K137" s="1">
        <f ca="1">IF(M137&gt;$H$2,E137-B137,"")</f>
        <v>9.4334443692200232E-2</v>
      </c>
      <c r="L137" s="58">
        <f ca="1">IF(M137&gt;($H$2+1),ABS(K137-K136)^2,"")</f>
        <v>0.28920133811227761</v>
      </c>
      <c r="M137" s="5">
        <v>134</v>
      </c>
    </row>
    <row r="138" spans="1:13" hidden="1">
      <c r="A138" s="6">
        <v>39142</v>
      </c>
      <c r="B138" s="28">
        <v>3.87</v>
      </c>
      <c r="C138" s="51">
        <f ca="1">IF($M138&gt;=$H$2,IF(C137="xxxxx",SUM($B$4:$B138)/$H$2,$C$2*($B138-OFFSET($B138,-$H$2,2,1,1))+(1-$C$2)*OFFSET($B138,-1,1,1,1)),"xxxxx")</f>
        <v>8.9687282279898159</v>
      </c>
      <c r="D138" s="51">
        <f ca="1">IF(M138&gt;$H$2,$E$2*(B138-C138)+(1-$E$2)*OFFSET(B138,-$H$2,2,1,1),B138-OFFSET($B$4,$H$2-$M$4,1,1,1))</f>
        <v>-5.0987282279898158</v>
      </c>
      <c r="E138" s="62">
        <f ca="1">IF(M138&gt;$H$2,IF(C137="xxxxx","",C137+OFFSET(E138,-$H$2,-1,1,1)),"xxxxx")</f>
        <v>2.5351270056844104</v>
      </c>
      <c r="F138" s="61">
        <f ca="1">IF(E138="xxxxx","",ABS(E138-B138))</f>
        <v>1.3348729943155897</v>
      </c>
      <c r="G138" s="59">
        <f ca="1">IF(M138&gt;$H$2,(E138-B138)^2,"")</f>
        <v>1.7818859109530685</v>
      </c>
      <c r="H138" s="60">
        <f ca="1">IF(M138&gt;$H$2,ABS((B138-E138)/B138),"")</f>
        <v>0.34492842230376997</v>
      </c>
      <c r="I138" s="59">
        <f ca="1">IF(M138&gt;$H$2,((E138-B138)/B137)^2,"")</f>
        <v>0.3254229510835468</v>
      </c>
      <c r="J138" s="1">
        <f>IF(M138&gt;$H$2,((B138-B137)/B137)^2,"")</f>
        <v>0.42751479289940841</v>
      </c>
      <c r="K138" s="1">
        <f ca="1">IF(M138&gt;$H$2,E138-B138,"")</f>
        <v>-1.3348729943155897</v>
      </c>
      <c r="L138" s="58">
        <f ca="1">IF(M138&gt;($H$2+1),ABS(K138-K137)^2,"")</f>
        <v>2.0426339008567909</v>
      </c>
      <c r="M138" s="5">
        <v>135</v>
      </c>
    </row>
    <row r="139" spans="1:13" hidden="1">
      <c r="A139" s="6">
        <v>39173</v>
      </c>
      <c r="B139" s="28">
        <v>10.7</v>
      </c>
      <c r="C139" s="51">
        <f ca="1">IF($M139&gt;=$H$2,IF(C138="xxxxx",SUM($B$4:$B139)/$H$2,$C$2*($B139-OFFSET($B139,-$H$2,2,1,1))+(1-$C$2)*OFFSET($B139,-1,1,1,1)),"xxxxx")</f>
        <v>15.24168526274816</v>
      </c>
      <c r="D139" s="51">
        <f ca="1">IF(M139&gt;$H$2,$E$2*(B139-C139)+(1-$E$2)*OFFSET(B139,-$H$2,2,1,1),B139-OFFSET($B$4,$H$2-$M$4,1,1,1))</f>
        <v>-4.5416852627481603</v>
      </c>
      <c r="E139" s="62">
        <f ca="1">IF(M139&gt;$H$2,IF(C138="xxxxx","",C138+OFFSET(E139,-$H$2,-1,1,1)),"xxxxx")</f>
        <v>3.9615641479173984</v>
      </c>
      <c r="F139" s="61">
        <f ca="1">IF(E139="xxxxx","",ABS(E139-B139))</f>
        <v>6.7384358520826009</v>
      </c>
      <c r="G139" s="59">
        <f ca="1">IF(M139&gt;$H$2,(E139-B139)^2,"")</f>
        <v>45.406517732632167</v>
      </c>
      <c r="H139" s="60">
        <f ca="1">IF(M139&gt;$H$2,ABS((B139-E139)/B139),"")</f>
        <v>0.62976036000771973</v>
      </c>
      <c r="I139" s="59">
        <f ca="1">IF(M139&gt;$H$2,((E139-B139)/B138)^2,"")</f>
        <v>3.0317701081420165</v>
      </c>
      <c r="J139" s="1">
        <f>IF(M139&gt;$H$2,((B139-B138)/B138)^2,"")</f>
        <v>3.1147233406112069</v>
      </c>
      <c r="K139" s="1">
        <f ca="1">IF(M139&gt;$H$2,E139-B139,"")</f>
        <v>-6.7384358520826009</v>
      </c>
      <c r="L139" s="58">
        <f ca="1">IF(M139&gt;($H$2+1),ABS(K139-K138)^2,"")</f>
        <v>29.198491557839187</v>
      </c>
      <c r="M139" s="5">
        <v>136</v>
      </c>
    </row>
    <row r="140" spans="1:13" hidden="1">
      <c r="A140" s="6">
        <v>39203</v>
      </c>
      <c r="B140" s="28">
        <v>16.489999999999998</v>
      </c>
      <c r="C140" s="51">
        <f ca="1">IF($M140&gt;=$H$2,IF(C139="xxxxx",SUM($B$4:$B140)/$H$2,$C$2*($B140-OFFSET($B140,-$H$2,2,1,1))+(1-$C$2)*OFFSET($B140,-1,1,1,1)),"xxxxx")</f>
        <v>20.43649483540732</v>
      </c>
      <c r="D140" s="51">
        <f ca="1">IF(M140&gt;$H$2,$E$2*(B140-C140)+(1-$E$2)*OFFSET(B140,-$H$2,2,1,1),B140-OFFSET($B$4,$H$2-$M$4,1,1,1))</f>
        <v>-3.9464948354073215</v>
      </c>
      <c r="E140" s="62">
        <f ca="1">IF(M140&gt;$H$2,IF(C139="xxxxx","",C139+OFFSET(E140,-$H$2,-1,1,1)),"xxxxx")</f>
        <v>10.909714518179078</v>
      </c>
      <c r="F140" s="61">
        <f ca="1">IF(E140="xxxxx","",ABS(E140-B140))</f>
        <v>5.5802854818209209</v>
      </c>
      <c r="G140" s="59">
        <f ca="1">IF(M140&gt;$H$2,(E140-B140)^2,"")</f>
        <v>31.139586058621347</v>
      </c>
      <c r="H140" s="60">
        <f ca="1">IF(M140&gt;$H$2,ABS((B140-E140)/B140),"")</f>
        <v>0.33840421357313044</v>
      </c>
      <c r="I140" s="59">
        <f ca="1">IF(M140&gt;$H$2,((E140-B140)/B139)^2,"")</f>
        <v>0.27198520445996466</v>
      </c>
      <c r="J140" s="1">
        <f>IF(M140&gt;$H$2,((B140-B139)/B139)^2,"")</f>
        <v>0.29281247270503968</v>
      </c>
      <c r="K140" s="1">
        <f ca="1">IF(M140&gt;$H$2,E140-B140,"")</f>
        <v>-5.5802854818209209</v>
      </c>
      <c r="L140" s="58">
        <f ca="1">IF(M140&gt;($H$2+1),ABS(K140-K139)^2,"")</f>
        <v>1.3413122801372666</v>
      </c>
      <c r="M140" s="5">
        <v>137</v>
      </c>
    </row>
    <row r="141" spans="1:13" hidden="1">
      <c r="A141" s="6">
        <v>39234</v>
      </c>
      <c r="B141" s="28">
        <v>18.850000000000001</v>
      </c>
      <c r="C141" s="51">
        <f ca="1">IF($M141&gt;=$H$2,IF(C140="xxxxx",SUM($B$4:$B141)/$H$2,$C$2*($B141-OFFSET($B141,-$H$2,2,1,1))+(1-$C$2)*OFFSET($B141,-1,1,1,1)),"xxxxx")</f>
        <v>22.531807984950621</v>
      </c>
      <c r="D141" s="51">
        <f ca="1">IF(M141&gt;$H$2,$E$2*(B141-C141)+(1-$E$2)*OFFSET(B141,-$H$2,2,1,1),B141-OFFSET($B$4,$H$2-$M$4,1,1,1))</f>
        <v>-3.6818079849506198</v>
      </c>
      <c r="E141" s="62">
        <f ca="1">IF(M141&gt;$H$2,IF(C140="xxxxx","",C140+OFFSET(E141,-$H$2,-1,1,1)),"xxxxx")</f>
        <v>16.599206128786022</v>
      </c>
      <c r="F141" s="61">
        <f ca="1">IF(E141="xxxxx","",ABS(E141-B141))</f>
        <v>2.250793871213979</v>
      </c>
      <c r="G141" s="59">
        <f ca="1">IF(M141&gt;$H$2,(E141-B141)^2,"")</f>
        <v>5.0660730506944098</v>
      </c>
      <c r="H141" s="60">
        <f ca="1">IF(M141&gt;$H$2,ABS((B141-E141)/B141),"")</f>
        <v>0.11940551040922964</v>
      </c>
      <c r="I141" s="59">
        <f ca="1">IF(M141&gt;$H$2,((E141-B141)/B140)^2,"")</f>
        <v>1.8630741349000716E-2</v>
      </c>
      <c r="J141" s="1">
        <f>IF(M141&gt;$H$2,((B141-B140)/B140)^2,"")</f>
        <v>2.0482487318885269E-2</v>
      </c>
      <c r="K141" s="1">
        <f ca="1">IF(M141&gt;$H$2,E141-B141,"")</f>
        <v>-2.250793871213979</v>
      </c>
      <c r="L141" s="58">
        <f ca="1">IF(M141&gt;($H$2+1),ABS(K141-K140)^2,"")</f>
        <v>11.085514385102007</v>
      </c>
      <c r="M141" s="5">
        <v>138</v>
      </c>
    </row>
    <row r="142" spans="1:13" hidden="1">
      <c r="A142" s="6">
        <v>39264</v>
      </c>
      <c r="B142" s="28">
        <v>17.97</v>
      </c>
      <c r="C142" s="51">
        <f ca="1">IF($M142&gt;=$H$2,IF(C141="xxxxx",SUM($B$4:$B142)/$H$2,$C$2*($B142-OFFSET($B142,-$H$2,2,1,1))+(1-$C$2)*OFFSET($B142,-1,1,1,1)),"xxxxx")</f>
        <v>19.282978952514767</v>
      </c>
      <c r="D142" s="51">
        <f ca="1">IF(M142&gt;$H$2,$E$2*(B142-C142)+(1-$E$2)*OFFSET(B142,-$H$2,2,1,1),B142-OFFSET($B$4,$H$2-$M$4,1,1,1))</f>
        <v>-1.3129789525147686</v>
      </c>
      <c r="E142" s="62">
        <f ca="1">IF(M142&gt;$H$2,IF(C141="xxxxx","",C141+OFFSET(E142,-$H$2,-1,1,1)),"xxxxx")</f>
        <v>21.45990530433243</v>
      </c>
      <c r="F142" s="61">
        <f ca="1">IF(E142="xxxxx","",ABS(E142-B142))</f>
        <v>3.4899053043324315</v>
      </c>
      <c r="G142" s="59">
        <f ca="1">IF(M142&gt;$H$2,(E142-B142)^2,"")</f>
        <v>12.179439033207641</v>
      </c>
      <c r="H142" s="60">
        <f ca="1">IF(M142&gt;$H$2,ABS((B142-E142)/B142),"")</f>
        <v>0.1942073068632405</v>
      </c>
      <c r="I142" s="59">
        <f ca="1">IF(M142&gt;$H$2,((E142-B142)/B141)^2,"")</f>
        <v>3.4277139874923881E-2</v>
      </c>
      <c r="J142" s="1">
        <f>IF(M142&gt;$H$2,((B142-B141)/B141)^2,"")</f>
        <v>2.1794285473056289E-3</v>
      </c>
      <c r="K142" s="1">
        <f ca="1">IF(M142&gt;$H$2,E142-B142,"")</f>
        <v>3.4899053043324315</v>
      </c>
      <c r="L142" s="58">
        <f ca="1">IF(M142&gt;($H$2+1),ABS(K142-K141)^2,"")</f>
        <v>32.955627024119238</v>
      </c>
      <c r="M142" s="5">
        <v>139</v>
      </c>
    </row>
    <row r="143" spans="1:13" hidden="1">
      <c r="A143" s="6">
        <v>39295</v>
      </c>
      <c r="B143" s="28">
        <v>14.82</v>
      </c>
      <c r="C143" s="51">
        <f ca="1">IF($M143&gt;=$H$2,IF(C142="xxxxx",SUM($B$4:$B143)/$H$2,$C$2*($B143-OFFSET($B143,-$H$2,2,1,1))+(1-$C$2)*OFFSET($B143,-1,1,1,1)),"xxxxx")</f>
        <v>9.4262341905252125</v>
      </c>
      <c r="D143" s="51">
        <f ca="1">IF(M143&gt;$H$2,$E$2*(B143-C143)+(1-$E$2)*OFFSET(B143,-$H$2,2,1,1),B143-OFFSET($B$4,$H$2-$M$4,1,1,1))</f>
        <v>5.3937658094747878</v>
      </c>
      <c r="E143" s="62">
        <f ca="1">IF(M143&gt;$H$2,IF(C142="xxxxx","",C142+OFFSET(E143,-$H$2,-1,1,1)),"xxxxx")</f>
        <v>25.408155142939936</v>
      </c>
      <c r="F143" s="61">
        <f ca="1">IF(E143="xxxxx","",ABS(E143-B143))</f>
        <v>10.588155142939936</v>
      </c>
      <c r="G143" s="59">
        <f ca="1">IF(M143&gt;$H$2,(E143-B143)^2,"")</f>
        <v>112.10902933096541</v>
      </c>
      <c r="H143" s="60">
        <f ca="1">IF(M143&gt;$H$2,ABS((B143-E143)/B143),"")</f>
        <v>0.71445041450336944</v>
      </c>
      <c r="I143" s="59">
        <f ca="1">IF(M143&gt;$H$2,((E143-B143)/B142)^2,"")</f>
        <v>0.34717179758561756</v>
      </c>
      <c r="J143" s="1">
        <f>IF(M143&gt;$H$2,((B143-B142)/B142)^2,"")</f>
        <v>3.0727339109980163E-2</v>
      </c>
      <c r="K143" s="1">
        <f ca="1">IF(M143&gt;$H$2,E143-B143,"")</f>
        <v>10.588155142939936</v>
      </c>
      <c r="L143" s="58">
        <f ca="1">IF(M143&gt;($H$2+1),ABS(K143-K142)^2,"")</f>
        <v>50.385150771291464</v>
      </c>
      <c r="M143" s="5">
        <v>140</v>
      </c>
    </row>
    <row r="144" spans="1:13" hidden="1">
      <c r="A144" s="6">
        <v>39326</v>
      </c>
      <c r="B144" s="28">
        <v>19.03</v>
      </c>
      <c r="C144" s="51">
        <f ca="1">IF($M144&gt;=$H$2,IF(C143="xxxxx",SUM($B$4:$B144)/$H$2,$C$2*($B144-OFFSET($B144,-$H$2,2,1,1))+(1-$C$2)*OFFSET($B144,-1,1,1,1)),"xxxxx")</f>
        <v>9.927532703556631</v>
      </c>
      <c r="D144" s="51">
        <f ca="1">IF(M144&gt;$H$2,$E$2*(B144-C144)+(1-$E$2)*OFFSET(B144,-$H$2,2,1,1),B144-OFFSET($B$4,$H$2-$M$4,1,1,1))</f>
        <v>9.1024672964433702</v>
      </c>
      <c r="E144" s="62">
        <f ca="1">IF(M144&gt;$H$2,IF(C143="xxxxx","",C143+OFFSET(E144,-$H$2,-1,1,1)),"xxxxx")</f>
        <v>18.491503107053127</v>
      </c>
      <c r="F144" s="61">
        <f ca="1">IF(E144="xxxxx","",ABS(E144-B144))</f>
        <v>0.53849689294687408</v>
      </c>
      <c r="G144" s="59">
        <f ca="1">IF(M144&gt;$H$2,(E144-B144)^2,"")</f>
        <v>0.28997890371343715</v>
      </c>
      <c r="H144" s="60">
        <f ca="1">IF(M144&gt;$H$2,ABS((B144-E144)/B144),"")</f>
        <v>2.8297261846919289E-2</v>
      </c>
      <c r="I144" s="59">
        <f ca="1">IF(M144&gt;$H$2,((E144-B144)/B143)^2,"")</f>
        <v>1.3202920138988474E-3</v>
      </c>
      <c r="J144" s="1">
        <f>IF(M144&gt;$H$2,((B144-B143)/B143)^2,"")</f>
        <v>8.0698931487339795E-2</v>
      </c>
      <c r="K144" s="1">
        <f ca="1">IF(M144&gt;$H$2,E144-B144,"")</f>
        <v>-0.53849689294687408</v>
      </c>
      <c r="L144" s="58">
        <f ca="1">IF(M144&gt;($H$2+1),ABS(K144-K143)^2,"")</f>
        <v>123.80238552770409</v>
      </c>
      <c r="M144" s="5">
        <v>141</v>
      </c>
    </row>
    <row r="145" spans="1:13" hidden="1">
      <c r="A145" s="6">
        <v>39356</v>
      </c>
      <c r="B145" s="28">
        <v>20.99</v>
      </c>
      <c r="C145" s="51">
        <f ca="1">IF($M145&gt;=$H$2,IF(C144="xxxxx",SUM($B$4:$B145)/$H$2,$C$2*($B145-OFFSET($B145,-$H$2,2,1,1))+(1-$C$2)*OFFSET($B145,-1,1,1,1)),"xxxxx")</f>
        <v>11.894107666877561</v>
      </c>
      <c r="D145" s="51">
        <f ca="1">IF(M145&gt;$H$2,$E$2*(B145-C145)+(1-$E$2)*OFFSET(B145,-$H$2,2,1,1),B145-OFFSET($B$4,$H$2-$M$4,1,1,1))</f>
        <v>9.0958923331224373</v>
      </c>
      <c r="E145" s="62">
        <f ca="1">IF(M145&gt;$H$2,IF(C144="xxxxx","",C144+OFFSET(E145,-$H$2,-1,1,1)),"xxxxx")</f>
        <v>18.877497209813058</v>
      </c>
      <c r="F145" s="61">
        <f ca="1">IF(E145="xxxxx","",ABS(E145-B145))</f>
        <v>2.1125027901869409</v>
      </c>
      <c r="G145" s="59">
        <f ca="1">IF(M145&gt;$H$2,(E145-B145)^2,"")</f>
        <v>4.4626680385476103</v>
      </c>
      <c r="H145" s="60">
        <f ca="1">IF(M145&gt;$H$2,ABS((B145-E145)/B145),"")</f>
        <v>0.10064329634049267</v>
      </c>
      <c r="I145" s="59">
        <f ca="1">IF(M145&gt;$H$2,((E145-B145)/B144)^2,"")</f>
        <v>1.2323015816627201E-2</v>
      </c>
      <c r="J145" s="1">
        <f>IF(M145&gt;$H$2,((B145-B144)/B144)^2,"")</f>
        <v>1.0608025771184609E-2</v>
      </c>
      <c r="K145" s="1">
        <f ca="1">IF(M145&gt;$H$2,E145-B145,"")</f>
        <v>-2.1125027901869409</v>
      </c>
      <c r="L145" s="58">
        <f ca="1">IF(M145&gt;($H$2+1),ABS(K145-K144)^2,"")</f>
        <v>2.4774945645465078</v>
      </c>
      <c r="M145" s="5">
        <v>142</v>
      </c>
    </row>
    <row r="146" spans="1:13" hidden="1">
      <c r="A146" s="6">
        <v>39387</v>
      </c>
      <c r="B146" s="28">
        <v>14.92</v>
      </c>
      <c r="C146" s="51">
        <f ca="1">IF($M146&gt;=$H$2,IF(C145="xxxxx",SUM($B$4:$B146)/$H$2,$C$2*($B146-OFFSET($B146,-$H$2,2,1,1))+(1-$C$2)*OFFSET($B146,-1,1,1,1)),"xxxxx")</f>
        <v>6.9966771269487209</v>
      </c>
      <c r="D146" s="51">
        <f ca="1">IF(M146&gt;$H$2,$E$2*(B146-C146)+(1-$E$2)*OFFSET(B146,-$H$2,2,1,1),B146-OFFSET($B$4,$H$2-$M$4,1,1,1))</f>
        <v>7.923322873051279</v>
      </c>
      <c r="E146" s="62">
        <f ca="1">IF(M146&gt;$H$2,IF(C145="xxxxx","",C145+OFFSET(E146,-$H$2,-1,1,1)),"xxxxx")</f>
        <v>20.180839720483128</v>
      </c>
      <c r="F146" s="61">
        <f ca="1">IF(E146="xxxxx","",ABS(E146-B146))</f>
        <v>5.2608397204831281</v>
      </c>
      <c r="G146" s="59">
        <f ca="1">IF(M146&gt;$H$2,(E146-B146)^2,"")</f>
        <v>27.676434564612997</v>
      </c>
      <c r="H146" s="60">
        <f ca="1">IF(M146&gt;$H$2,ABS((B146-E146)/B146),"")</f>
        <v>0.35260319842380217</v>
      </c>
      <c r="I146" s="59">
        <f ca="1">IF(M146&gt;$H$2,((E146-B146)/B145)^2,"")</f>
        <v>6.2818167603604896E-2</v>
      </c>
      <c r="J146" s="1">
        <f>IF(M146&gt;$H$2,((B146-B145)/B145)^2,"")</f>
        <v>8.3628152973772518E-2</v>
      </c>
      <c r="K146" s="1">
        <f ca="1">IF(M146&gt;$H$2,E146-B146,"")</f>
        <v>5.2608397204831281</v>
      </c>
      <c r="L146" s="58">
        <f ca="1">IF(M146&gt;($H$2+1),ABS(K146-K145)^2,"")</f>
        <v>54.366179779654395</v>
      </c>
      <c r="M146" s="5">
        <v>143</v>
      </c>
    </row>
    <row r="147" spans="1:13" hidden="1">
      <c r="A147" s="6">
        <v>39417</v>
      </c>
      <c r="B147" s="28">
        <v>10.16</v>
      </c>
      <c r="C147" s="51">
        <f ca="1">IF($M147&gt;=$H$2,IF(C146="xxxxx",SUM($B$4:$B147)/$H$2,$C$2*($B147-OFFSET($B147,-$H$2,2,1,1))+(1-$C$2)*OFFSET($B147,-1,1,1,1)),"xxxxx")</f>
        <v>12.38266560218743</v>
      </c>
      <c r="D147" s="51">
        <f ca="1">IF(M147&gt;$H$2,$E$2*(B147-C147)+(1-$E$2)*OFFSET(B147,-$H$2,2,1,1),B147-OFFSET($B$4,$H$2-$M$4,1,1,1))</f>
        <v>-2.2226656021874298</v>
      </c>
      <c r="E147" s="62">
        <f ca="1">IF(M147&gt;$H$2,IF(C146="xxxxx","",C146+OFFSET(E147,-$H$2,-1,1,1)),"xxxxx")</f>
        <v>4.3743493667575617</v>
      </c>
      <c r="F147" s="61">
        <f ca="1">IF(E147="xxxxx","",ABS(E147-B147))</f>
        <v>5.7856506332424384</v>
      </c>
      <c r="G147" s="59">
        <f ca="1">IF(M147&gt;$H$2,(E147-B147)^2,"")</f>
        <v>33.473753249938632</v>
      </c>
      <c r="H147" s="60">
        <f ca="1">IF(M147&gt;$H$2,ABS((B147-E147)/B147),"")</f>
        <v>0.56945380248449196</v>
      </c>
      <c r="I147" s="59">
        <f ca="1">IF(M147&gt;$H$2,((E147-B147)/B146)^2,"")</f>
        <v>0.15037192663795212</v>
      </c>
      <c r="J147" s="1">
        <f>IF(M147&gt;$H$2,((B147-B146)/B146)^2,"")</f>
        <v>0.101783237139633</v>
      </c>
      <c r="K147" s="1">
        <f ca="1">IF(M147&gt;$H$2,E147-B147,"")</f>
        <v>-5.7856506332424384</v>
      </c>
      <c r="L147" s="58">
        <f ca="1">IF(M147&gt;($H$2+1),ABS(K147-K146)^2,"")</f>
        <v>122.024949134952</v>
      </c>
      <c r="M147" s="5">
        <v>144</v>
      </c>
    </row>
    <row r="148" spans="1:13" hidden="1">
      <c r="A148" s="6">
        <v>39448</v>
      </c>
      <c r="B148" s="28">
        <v>4.74</v>
      </c>
      <c r="C148" s="51">
        <f ca="1">IF($M148&gt;=$H$2,IF(C147="xxxxx",SUM($B$4:$B148)/$H$2,$C$2*($B148-OFFSET($B148,-$H$2,2,1,1))+(1-$C$2)*OFFSET($B148,-1,1,1,1)),"xxxxx")</f>
        <v>9.8237646261737552</v>
      </c>
      <c r="D148" s="51">
        <f ca="1">IF(M148&gt;$H$2,$E$2*(B148-C148)+(1-$E$2)*OFFSET(B148,-$H$2,2,1,1),B148-OFFSET($B$4,$H$2-$M$4,1,1,1))</f>
        <v>-5.083764626173755</v>
      </c>
      <c r="E148" s="62">
        <f ca="1">IF(M148&gt;$H$2,IF(C147="xxxxx","",C147+OFFSET(E148,-$H$2,-1,1,1)),"xxxxx")</f>
        <v>7.4887817919294859</v>
      </c>
      <c r="F148" s="61">
        <f ca="1">IF(E148="xxxxx","",ABS(E148-B148))</f>
        <v>2.7487817919294857</v>
      </c>
      <c r="G148" s="59">
        <f ca="1">IF(M148&gt;$H$2,(E148-B148)^2,"")</f>
        <v>7.5558013396430743</v>
      </c>
      <c r="H148" s="60">
        <f ca="1">IF(M148&gt;$H$2,ABS((B148-E148)/B148),"")</f>
        <v>0.57991177044925857</v>
      </c>
      <c r="I148" s="59">
        <f ca="1">IF(M148&gt;$H$2,((E148-B148)/B147)^2,"")</f>
        <v>7.319697187173603E-2</v>
      </c>
      <c r="J148" s="1">
        <f>IF(M148&gt;$H$2,((B148-B147)/B147)^2,"")</f>
        <v>0.28458444416888828</v>
      </c>
      <c r="K148" s="1">
        <f ca="1">IF(M148&gt;$H$2,E148-B148,"")</f>
        <v>2.7487817919294857</v>
      </c>
      <c r="L148" s="58">
        <f ca="1">IF(M148&gt;($H$2+1),ABS(K148-K147)^2,"")</f>
        <v>72.836536819825952</v>
      </c>
      <c r="M148" s="5">
        <v>145</v>
      </c>
    </row>
    <row r="149" spans="1:13" hidden="1">
      <c r="A149" s="6">
        <v>39479</v>
      </c>
      <c r="B149" s="28">
        <v>5.15</v>
      </c>
      <c r="C149" s="51">
        <f ca="1">IF($M149&gt;=$H$2,IF(C148="xxxxx",SUM($B$4:$B149)/$H$2,$C$2*($B149-OFFSET($B149,-$H$2,2,1,1))+(1-$C$2)*OFFSET($B149,-1,1,1,1)),"xxxxx")</f>
        <v>10.486861354531873</v>
      </c>
      <c r="D149" s="51">
        <f ca="1">IF(M149&gt;$H$2,$E$2*(B149-C149)+(1-$E$2)*OFFSET(B149,-$H$2,2,1,1),B149-OFFSET($B$4,$H$2-$M$4,1,1,1))</f>
        <v>-5.336861354531873</v>
      </c>
      <c r="E149" s="62">
        <f ca="1">IF(M149&gt;$H$2,IF(C148="xxxxx","",C148+OFFSET(E149,-$H$2,-1,1,1)),"xxxxx")</f>
        <v>4.4376988088697864</v>
      </c>
      <c r="F149" s="61">
        <f ca="1">IF(E149="xxxxx","",ABS(E149-B149))</f>
        <v>0.71230119113021395</v>
      </c>
      <c r="G149" s="59">
        <f ca="1">IF(M149&gt;$H$2,(E149-B149)^2,"")</f>
        <v>0.50737298688552157</v>
      </c>
      <c r="H149" s="60">
        <f ca="1">IF(M149&gt;$H$2,ABS((B149-E149)/B149),"")</f>
        <v>0.13831091089907066</v>
      </c>
      <c r="I149" s="59">
        <f ca="1">IF(M149&gt;$H$2,((E149-B149)/B148)^2,"")</f>
        <v>2.2582429226331316E-2</v>
      </c>
      <c r="J149" s="1">
        <f>IF(M149&gt;$H$2,((B149-B148)/B148)^2,"")</f>
        <v>7.4818850255479047E-3</v>
      </c>
      <c r="K149" s="1">
        <f ca="1">IF(M149&gt;$H$2,E149-B149,"")</f>
        <v>-0.71230119113021395</v>
      </c>
      <c r="L149" s="58">
        <f ca="1">IF(M149&gt;($H$2+1),ABS(K149-K148)^2,"")</f>
        <v>11.979095415625428</v>
      </c>
      <c r="M149" s="5">
        <v>146</v>
      </c>
    </row>
    <row r="150" spans="1:13" hidden="1">
      <c r="A150" s="6">
        <v>39508</v>
      </c>
      <c r="B150" s="28">
        <v>7.84</v>
      </c>
      <c r="C150" s="51">
        <f ca="1">IF($M150&gt;=$H$2,IF(C149="xxxxx",SUM($B$4:$B150)/$H$2,$C$2*($B150-OFFSET($B150,-$H$2,2,1,1))+(1-$C$2)*OFFSET($B150,-1,1,1,1)),"xxxxx")</f>
        <v>12.769357751287719</v>
      </c>
      <c r="D150" s="51">
        <f ca="1">IF(M150&gt;$H$2,$E$2*(B150-C150)+(1-$E$2)*OFFSET(B150,-$H$2,2,1,1),B150-OFFSET($B$4,$H$2-$M$4,1,1,1))</f>
        <v>-4.9293577512877196</v>
      </c>
      <c r="E150" s="62">
        <f ca="1">IF(M150&gt;$H$2,IF(C149="xxxxx","",C149+OFFSET(E150,-$H$2,-1,1,1)),"xxxxx")</f>
        <v>5.3881331265420576</v>
      </c>
      <c r="F150" s="61">
        <f ca="1">IF(E150="xxxxx","",ABS(E150-B150))</f>
        <v>2.4518668734579423</v>
      </c>
      <c r="G150" s="59">
        <f ca="1">IF(M150&gt;$H$2,(E150-B150)^2,"")</f>
        <v>6.0116511651604254</v>
      </c>
      <c r="H150" s="60">
        <f ca="1">IF(M150&gt;$H$2,ABS((B150-E150)/B150),"")</f>
        <v>0.31273812161453346</v>
      </c>
      <c r="I150" s="59">
        <f ca="1">IF(M150&gt;$H$2,((E150-B150)/B149)^2,"")</f>
        <v>0.22666231181677537</v>
      </c>
      <c r="J150" s="1">
        <f>IF(M150&gt;$H$2,((B150-B149)/B149)^2,"")</f>
        <v>0.27282873032331029</v>
      </c>
      <c r="K150" s="1">
        <f ca="1">IF(M150&gt;$H$2,E150-B150,"")</f>
        <v>-2.4518668734579423</v>
      </c>
      <c r="L150" s="58">
        <f ca="1">IF(M150&gt;($H$2+1),ABS(K150-K149)^2,"")</f>
        <v>3.0260887631323352</v>
      </c>
      <c r="M150" s="5">
        <v>147</v>
      </c>
    </row>
    <row r="151" spans="1:13" hidden="1">
      <c r="A151" s="6">
        <v>39539</v>
      </c>
      <c r="B151" s="28">
        <v>5.24</v>
      </c>
      <c r="C151" s="51">
        <f ca="1">IF($M151&gt;=$H$2,IF(C150="xxxxx",SUM($B$4:$B151)/$H$2,$C$2*($B151-OFFSET($B151,-$H$2,2,1,1))+(1-$C$2)*OFFSET($B151,-1,1,1,1)),"xxxxx")</f>
        <v>9.9880682108158201</v>
      </c>
      <c r="D151" s="51">
        <f ca="1">IF(M151&gt;$H$2,$E$2*(B151-C151)+(1-$E$2)*OFFSET(B151,-$H$2,2,1,1),B151-OFFSET($B$4,$H$2-$M$4,1,1,1))</f>
        <v>-4.7480682108158199</v>
      </c>
      <c r="E151" s="62">
        <f ca="1">IF(M151&gt;$H$2,IF(C150="xxxxx","",C150+OFFSET(E151,-$H$2,-1,1,1)),"xxxxx")</f>
        <v>8.2276724885395591</v>
      </c>
      <c r="F151" s="61">
        <f ca="1">IF(E151="xxxxx","",ABS(E151-B151))</f>
        <v>2.9876724885395589</v>
      </c>
      <c r="G151" s="59">
        <f ca="1">IF(M151&gt;$H$2,(E151-B151)^2,"")</f>
        <v>8.9261868987761606</v>
      </c>
      <c r="H151" s="60">
        <f ca="1">IF(M151&gt;$H$2,ABS((B151-E151)/B151),"")</f>
        <v>0.57016650544648073</v>
      </c>
      <c r="I151" s="59">
        <f ca="1">IF(M151&gt;$H$2,((E151-B151)/B150)^2,"")</f>
        <v>0.14522248052205072</v>
      </c>
      <c r="J151" s="1">
        <f>IF(M151&gt;$H$2,((B151-B150)/B150)^2,"")</f>
        <v>0.10998021657642648</v>
      </c>
      <c r="K151" s="1">
        <f ca="1">IF(M151&gt;$H$2,E151-B151,"")</f>
        <v>2.9876724885395589</v>
      </c>
      <c r="L151" s="58">
        <f ca="1">IF(M151&gt;($H$2+1),ABS(K151-K150)^2,"")</f>
        <v>29.588588470720182</v>
      </c>
      <c r="M151" s="5">
        <v>148</v>
      </c>
    </row>
    <row r="152" spans="1:13" hidden="1">
      <c r="A152" s="6">
        <v>39569</v>
      </c>
      <c r="B152" s="28">
        <v>4.7699999999999996</v>
      </c>
      <c r="C152" s="51">
        <f ca="1">IF($M152&gt;=$H$2,IF(C151="xxxxx",SUM($B$4:$B152)/$H$2,$C$2*($B152-OFFSET($B152,-$H$2,2,1,1))+(1-$C$2)*OFFSET($B152,-1,1,1,1)),"xxxxx")</f>
        <v>8.8043327972012637</v>
      </c>
      <c r="D152" s="51">
        <f ca="1">IF(M152&gt;$H$2,$E$2*(B152-C152)+(1-$E$2)*OFFSET(B152,-$H$2,2,1,1),B152-OFFSET($B$4,$H$2-$M$4,1,1,1))</f>
        <v>-4.0343327972012641</v>
      </c>
      <c r="E152" s="62">
        <f ca="1">IF(M152&gt;$H$2,IF(C151="xxxxx","",C151+OFFSET(E152,-$H$2,-1,1,1)),"xxxxx")</f>
        <v>6.0415733754084986</v>
      </c>
      <c r="F152" s="61">
        <f ca="1">IF(E152="xxxxx","",ABS(E152-B152))</f>
        <v>1.271573375408499</v>
      </c>
      <c r="G152" s="59">
        <f ca="1">IF(M152&gt;$H$2,(E152-B152)^2,"")</f>
        <v>1.6168988490477636</v>
      </c>
      <c r="H152" s="60">
        <f ca="1">IF(M152&gt;$H$2,ABS((B152-E152)/B152),"")</f>
        <v>0.26657722754895158</v>
      </c>
      <c r="I152" s="59">
        <f ca="1">IF(M152&gt;$H$2,((E152-B152)/B151)^2,"")</f>
        <v>5.8887115008149415E-2</v>
      </c>
      <c r="J152" s="1">
        <f>IF(M152&gt;$H$2,((B152-B151)/B151)^2,"")</f>
        <v>8.0451314025989373E-3</v>
      </c>
      <c r="K152" s="1">
        <f ca="1">IF(M152&gt;$H$2,E152-B152,"")</f>
        <v>1.271573375408499</v>
      </c>
      <c r="L152" s="58">
        <f ca="1">IF(M152&gt;($H$2+1),ABS(K152-K151)^2,"")</f>
        <v>2.9449961660892101</v>
      </c>
      <c r="M152" s="5">
        <v>149</v>
      </c>
    </row>
    <row r="153" spans="1:13" hidden="1">
      <c r="A153" s="6">
        <v>39600</v>
      </c>
      <c r="B153" s="28">
        <v>5.97</v>
      </c>
      <c r="C153" s="51">
        <f ca="1">IF($M153&gt;=$H$2,IF(C152="xxxxx",SUM($B$4:$B153)/$H$2,$C$2*($B153-OFFSET($B153,-$H$2,2,1,1))+(1-$C$2)*OFFSET($B153,-1,1,1,1)),"xxxxx")</f>
        <v>9.593265949860486</v>
      </c>
      <c r="D153" s="51">
        <f ca="1">IF(M153&gt;$H$2,$E$2*(B153-C153)+(1-$E$2)*OFFSET(B153,-$H$2,2,1,1),B153-OFFSET($B$4,$H$2-$M$4,1,1,1))</f>
        <v>-3.6232659498604862</v>
      </c>
      <c r="E153" s="62">
        <f ca="1">IF(M153&gt;$H$2,IF(C152="xxxxx","",C152+OFFSET(E153,-$H$2,-1,1,1)),"xxxxx")</f>
        <v>5.1225248122506439</v>
      </c>
      <c r="F153" s="61">
        <f ca="1">IF(E153="xxxxx","",ABS(E153-B153))</f>
        <v>0.84747518774935582</v>
      </c>
      <c r="G153" s="59">
        <f ca="1">IF(M153&gt;$H$2,(E153-B153)^2,"")</f>
        <v>0.71821419385080587</v>
      </c>
      <c r="H153" s="60">
        <f ca="1">IF(M153&gt;$H$2,ABS((B153-E153)/B153),"")</f>
        <v>0.14195564283908807</v>
      </c>
      <c r="I153" s="59">
        <f ca="1">IF(M153&gt;$H$2,((E153-B153)/B152)^2,"")</f>
        <v>3.1565830898514301E-2</v>
      </c>
      <c r="J153" s="1">
        <f>IF(M153&gt;$H$2,((B153-B152)/B152)^2,"")</f>
        <v>6.3288635734345983E-2</v>
      </c>
      <c r="K153" s="1">
        <f ca="1">IF(M153&gt;$H$2,E153-B153,"")</f>
        <v>-0.84747518774935582</v>
      </c>
      <c r="L153" s="58">
        <f ca="1">IF(M153&gt;($H$2+1),ABS(K153-K152)^2,"")</f>
        <v>4.4903668130213692</v>
      </c>
      <c r="M153" s="5">
        <v>150</v>
      </c>
    </row>
    <row r="154" spans="1:13" hidden="1">
      <c r="A154" s="6">
        <v>39630</v>
      </c>
      <c r="B154" s="28">
        <v>9.61</v>
      </c>
      <c r="C154" s="51">
        <f ca="1">IF($M154&gt;=$H$2,IF(C153="xxxxx",SUM($B$4:$B154)/$H$2,$C$2*($B154-OFFSET($B154,-$H$2,2,1,1))+(1-$C$2)*OFFSET($B154,-1,1,1,1)),"xxxxx")</f>
        <v>10.831124811666205</v>
      </c>
      <c r="D154" s="51">
        <f ca="1">IF(M154&gt;$H$2,$E$2*(B154-C154)+(1-$E$2)*OFFSET(B154,-$H$2,2,1,1),B154-OFFSET($B$4,$H$2-$M$4,1,1,1))</f>
        <v>-1.2211248116662059</v>
      </c>
      <c r="E154" s="62">
        <f ca="1">IF(M154&gt;$H$2,IF(C153="xxxxx","",C153+OFFSET(E154,-$H$2,-1,1,1)),"xxxxx")</f>
        <v>8.2802869973457174</v>
      </c>
      <c r="F154" s="61">
        <f ca="1">IF(E154="xxxxx","",ABS(E154-B154))</f>
        <v>1.3297130026542821</v>
      </c>
      <c r="G154" s="59">
        <f ca="1">IF(M154&gt;$H$2,(E154-B154)^2,"")</f>
        <v>1.7681366694278666</v>
      </c>
      <c r="H154" s="60">
        <f ca="1">IF(M154&gt;$H$2,ABS((B154-E154)/B154),"")</f>
        <v>0.13836763815341124</v>
      </c>
      <c r="I154" s="59">
        <f ca="1">IF(M154&gt;$H$2,((E154-B154)/B153)^2,"")</f>
        <v>4.9609764888873926E-2</v>
      </c>
      <c r="J154" s="1">
        <f>IF(M154&gt;$H$2,((B154-B153)/B153)^2,"")</f>
        <v>0.37175267740152468</v>
      </c>
      <c r="K154" s="1">
        <f ca="1">IF(M154&gt;$H$2,E154-B154,"")</f>
        <v>-1.3297130026542821</v>
      </c>
      <c r="L154" s="58">
        <f ca="1">IF(M154&gt;($H$2+1),ABS(K154-K153)^2,"")</f>
        <v>0.23255331012427788</v>
      </c>
      <c r="M154" s="5">
        <v>151</v>
      </c>
    </row>
    <row r="155" spans="1:13" hidden="1">
      <c r="A155" s="6">
        <v>39661</v>
      </c>
      <c r="B155" s="28">
        <v>20.100000000000001</v>
      </c>
      <c r="C155" s="51">
        <f ca="1">IF($M155&gt;=$H$2,IF(C154="xxxxx",SUM($B$4:$B155)/$H$2,$C$2*($B155-OFFSET($B155,-$H$2,2,1,1))+(1-$C$2)*OFFSET($B155,-1,1,1,1)),"xxxxx")</f>
        <v>14.438548726083797</v>
      </c>
      <c r="D155" s="51">
        <f ca="1">IF(M155&gt;$H$2,$E$2*(B155-C155)+(1-$E$2)*OFFSET(B155,-$H$2,2,1,1),B155-OFFSET($B$4,$H$2-$M$4,1,1,1))</f>
        <v>5.6614512739162048</v>
      </c>
      <c r="E155" s="62">
        <f ca="1">IF(M155&gt;$H$2,IF(C154="xxxxx","",C154+OFFSET(E155,-$H$2,-1,1,1)),"xxxxx")</f>
        <v>16.224890621140993</v>
      </c>
      <c r="F155" s="61">
        <f ca="1">IF(E155="xxxxx","",ABS(E155-B155))</f>
        <v>3.8751093788590083</v>
      </c>
      <c r="G155" s="59">
        <f ca="1">IF(M155&gt;$H$2,(E155-B155)^2,"")</f>
        <v>15.016472698121049</v>
      </c>
      <c r="H155" s="60">
        <f ca="1">IF(M155&gt;$H$2,ABS((B155-E155)/B155),"")</f>
        <v>0.1927915113860203</v>
      </c>
      <c r="I155" s="59">
        <f ca="1">IF(M155&gt;$H$2,((E155-B155)/B154)^2,"")</f>
        <v>0.16260022996901047</v>
      </c>
      <c r="J155" s="1">
        <f>IF(M155&gt;$H$2,((B155-B154)/B154)^2,"")</f>
        <v>1.1915278591390996</v>
      </c>
      <c r="K155" s="1">
        <f ca="1">IF(M155&gt;$H$2,E155-B155,"")</f>
        <v>-3.8751093788590083</v>
      </c>
      <c r="L155" s="58">
        <f ca="1">IF(M155&gt;($H$2+1),ABS(K155-K154)^2,"")</f>
        <v>6.4790427119961524</v>
      </c>
      <c r="M155" s="5">
        <v>152</v>
      </c>
    </row>
    <row r="156" spans="1:13" hidden="1">
      <c r="A156" s="6">
        <v>39692</v>
      </c>
      <c r="B156" s="28">
        <v>38.950000000000003</v>
      </c>
      <c r="C156" s="51">
        <f ca="1">IF($M156&gt;=$H$2,IF(C155="xxxxx",SUM($B$4:$B156)/$H$2,$C$2*($B156-OFFSET($B156,-$H$2,2,1,1))+(1-$C$2)*OFFSET($B156,-1,1,1,1)),"xxxxx")</f>
        <v>28.783108288833485</v>
      </c>
      <c r="D156" s="51">
        <f ca="1">IF(M156&gt;$H$2,$E$2*(B156-C156)+(1-$E$2)*OFFSET(B156,-$H$2,2,1,1),B156-OFFSET($B$4,$H$2-$M$4,1,1,1))</f>
        <v>10.166891711166517</v>
      </c>
      <c r="E156" s="62">
        <f ca="1">IF(M156&gt;$H$2,IF(C155="xxxxx","",C155+OFFSET(E156,-$H$2,-1,1,1)),"xxxxx")</f>
        <v>23.541016022527167</v>
      </c>
      <c r="F156" s="61">
        <f ca="1">IF(E156="xxxxx","",ABS(E156-B156))</f>
        <v>15.408983977472836</v>
      </c>
      <c r="G156" s="59">
        <f ca="1">IF(M156&gt;$H$2,(E156-B156)^2,"")</f>
        <v>237.43678721801459</v>
      </c>
      <c r="H156" s="60">
        <f ca="1">IF(M156&gt;$H$2,ABS((B156-E156)/B156),"")</f>
        <v>0.39560934473614467</v>
      </c>
      <c r="I156" s="59">
        <f ca="1">IF(M156&gt;$H$2,((E156-B156)/B155)^2,"")</f>
        <v>0.58770027281011505</v>
      </c>
      <c r="J156" s="1">
        <f>IF(M156&gt;$H$2,((B156-B155)/B155)^2,"")</f>
        <v>0.87948936907502295</v>
      </c>
      <c r="K156" s="1">
        <f ca="1">IF(M156&gt;$H$2,E156-B156,"")</f>
        <v>-15.408983977472836</v>
      </c>
      <c r="L156" s="58">
        <f ca="1">IF(M156&gt;($H$2+1),ABS(K156-K155)^2,"")</f>
        <v>133.03026325654929</v>
      </c>
      <c r="M156" s="5">
        <v>153</v>
      </c>
    </row>
    <row r="157" spans="1:13" hidden="1">
      <c r="A157" s="6">
        <v>39722</v>
      </c>
      <c r="B157" s="28">
        <v>51.78</v>
      </c>
      <c r="C157" s="51">
        <f ca="1">IF($M157&gt;=$H$2,IF(C156="xxxxx",SUM($B$4:$B157)/$H$2,$C$2*($B157-OFFSET($B157,-$H$2,2,1,1))+(1-$C$2)*OFFSET($B157,-1,1,1,1)),"xxxxx")</f>
        <v>41.723852068671142</v>
      </c>
      <c r="D157" s="51">
        <f ca="1">IF(M157&gt;$H$2,$E$2*(B157-C157)+(1-$E$2)*OFFSET(B157,-$H$2,2,1,1),B157-OFFSET($B$4,$H$2-$M$4,1,1,1))</f>
        <v>10.056147931328859</v>
      </c>
      <c r="E157" s="62">
        <f ca="1">IF(M157&gt;$H$2,IF(C156="xxxxx","",C156+OFFSET(E157,-$H$2,-1,1,1)),"xxxxx")</f>
        <v>37.879000621955925</v>
      </c>
      <c r="F157" s="61">
        <f ca="1">IF(E157="xxxxx","",ABS(E157-B157))</f>
        <v>13.900999378044077</v>
      </c>
      <c r="G157" s="59">
        <f ca="1">IF(M157&gt;$H$2,(E157-B157)^2,"")</f>
        <v>193.23778370838181</v>
      </c>
      <c r="H157" s="60">
        <f ca="1">IF(M157&gt;$H$2,ABS((B157-E157)/B157),"")</f>
        <v>0.26846271491008261</v>
      </c>
      <c r="I157" s="59">
        <f ca="1">IF(M157&gt;$H$2,((E157-B157)/B156)^2,"")</f>
        <v>0.12737292550001186</v>
      </c>
      <c r="J157" s="1">
        <f>IF(M157&gt;$H$2,((B157-B156)/B156)^2,"")</f>
        <v>0.1085021611921409</v>
      </c>
      <c r="K157" s="1">
        <f ca="1">IF(M157&gt;$H$2,E157-B157,"")</f>
        <v>-13.900999378044077</v>
      </c>
      <c r="L157" s="58">
        <f ca="1">IF(M157&gt;($H$2+1),ABS(K157-K156)^2,"")</f>
        <v>2.2740175521143162</v>
      </c>
      <c r="M157" s="5">
        <v>154</v>
      </c>
    </row>
    <row r="158" spans="1:13" hidden="1">
      <c r="A158" s="6">
        <v>39753</v>
      </c>
      <c r="B158" s="28">
        <v>46.64</v>
      </c>
      <c r="C158" s="51">
        <f ca="1">IF($M158&gt;=$H$2,IF(C157="xxxxx",SUM($B$4:$B158)/$H$2,$C$2*($B158-OFFSET($B158,-$H$2,2,1,1))+(1-$C$2)*OFFSET($B158,-1,1,1,1)),"xxxxx")</f>
        <v>38.924407268792763</v>
      </c>
      <c r="D158" s="51">
        <f ca="1">IF(M158&gt;$H$2,$E$2*(B158-C158)+(1-$E$2)*OFFSET(B158,-$H$2,2,1,1),B158-OFFSET($B$4,$H$2-$M$4,1,1,1))</f>
        <v>7.7155927312072379</v>
      </c>
      <c r="E158" s="62">
        <f ca="1">IF(M158&gt;$H$2,IF(C157="xxxxx","",C157+OFFSET(E158,-$H$2,-1,1,1)),"xxxxx")</f>
        <v>49.647174941722419</v>
      </c>
      <c r="F158" s="61">
        <f ca="1">IF(E158="xxxxx","",ABS(E158-B158))</f>
        <v>3.0071749417224183</v>
      </c>
      <c r="G158" s="59">
        <f ca="1">IF(M158&gt;$H$2,(E158-B158)^2,"")</f>
        <v>9.0431011301232296</v>
      </c>
      <c r="H158" s="60">
        <f ca="1">IF(M158&gt;$H$2,ABS((B158-E158)/B158),"")</f>
        <v>6.4476306640703654E-2</v>
      </c>
      <c r="I158" s="59">
        <f ca="1">IF(M158&gt;$H$2,((E158-B158)/B157)^2,"")</f>
        <v>3.3728210171816244E-3</v>
      </c>
      <c r="J158" s="1">
        <f>IF(M158&gt;$H$2,((B158-B157)/B157)^2,"")</f>
        <v>9.8537637546377201E-3</v>
      </c>
      <c r="K158" s="1">
        <f ca="1">IF(M158&gt;$H$2,E158-B158,"")</f>
        <v>3.0071749417224183</v>
      </c>
      <c r="L158" s="58">
        <f ca="1">IF(M158&gt;($H$2+1),ABS(K158-K157)^2,"")</f>
        <v>285.88635882761116</v>
      </c>
      <c r="M158" s="5">
        <v>155</v>
      </c>
    </row>
    <row r="159" spans="1:13" hidden="1">
      <c r="A159" s="6">
        <v>39783</v>
      </c>
      <c r="B159" s="28">
        <v>16.260000000000002</v>
      </c>
      <c r="C159" s="51">
        <f ca="1">IF($M159&gt;=$H$2,IF(C158="xxxxx",SUM($B$4:$B159)/$H$2,$C$2*($B159-OFFSET($B159,-$H$2,2,1,1))+(1-$C$2)*OFFSET($B159,-1,1,1,1)),"xxxxx")</f>
        <v>19.89474370812928</v>
      </c>
      <c r="D159" s="51">
        <f ca="1">IF(M159&gt;$H$2,$E$2*(B159-C159)+(1-$E$2)*OFFSET(B159,-$H$2,2,1,1),B159-OFFSET($B$4,$H$2-$M$4,1,1,1))</f>
        <v>-3.6347437081292782</v>
      </c>
      <c r="E159" s="62">
        <f ca="1">IF(M159&gt;$H$2,IF(C158="xxxxx","",C158+OFFSET(E159,-$H$2,-1,1,1)),"xxxxx")</f>
        <v>36.701741666605329</v>
      </c>
      <c r="F159" s="61">
        <f ca="1">IF(E159="xxxxx","",ABS(E159-B159))</f>
        <v>20.441741666605328</v>
      </c>
      <c r="G159" s="59">
        <f ca="1">IF(M159&gt;$H$2,(E159-B159)^2,"")</f>
        <v>417.86480236422835</v>
      </c>
      <c r="H159" s="60">
        <f ca="1">IF(M159&gt;$H$2,ABS((B159-E159)/B159),"")</f>
        <v>1.2571796842930705</v>
      </c>
      <c r="I159" s="59">
        <f ca="1">IF(M159&gt;$H$2,((E159-B159)/B158)^2,"")</f>
        <v>0.19209617071870722</v>
      </c>
      <c r="J159" s="1">
        <f>IF(M159&gt;$H$2,((B159-B158)/B158)^2,"")</f>
        <v>0.42428575946853236</v>
      </c>
      <c r="K159" s="1">
        <f ca="1">IF(M159&gt;$H$2,E159-B159,"")</f>
        <v>20.441741666605328</v>
      </c>
      <c r="L159" s="58">
        <f ca="1">IF(M159&gt;($H$2+1),ABS(K159-K158)^2,"")</f>
        <v>303.9641168843944</v>
      </c>
      <c r="M159" s="5">
        <v>156</v>
      </c>
    </row>
    <row r="160" spans="1:13" hidden="1">
      <c r="A160" s="6">
        <v>39814</v>
      </c>
      <c r="B160" s="28">
        <v>6.19</v>
      </c>
      <c r="C160" s="51">
        <f ca="1">IF($M160&gt;=$H$2,IF(C159="xxxxx",SUM($B$4:$B160)/$H$2,$C$2*($B160-OFFSET($B160,-$H$2,2,1,1))+(1-$C$2)*OFFSET($B160,-1,1,1,1)),"xxxxx")</f>
        <v>11.869286084763523</v>
      </c>
      <c r="D160" s="51">
        <f ca="1">IF(M160&gt;$H$2,$E$2*(B160-C160)+(1-$E$2)*OFFSET(B160,-$H$2,2,1,1),B160-OFFSET($B$4,$H$2-$M$4,1,1,1))</f>
        <v>-5.6792860847635227</v>
      </c>
      <c r="E160" s="62">
        <f ca="1">IF(M160&gt;$H$2,IF(C159="xxxxx","",C159+OFFSET(E160,-$H$2,-1,1,1)),"xxxxx")</f>
        <v>14.810979081955525</v>
      </c>
      <c r="F160" s="61">
        <f ca="1">IF(E160="xxxxx","",ABS(E160-B160))</f>
        <v>8.6209790819555252</v>
      </c>
      <c r="G160" s="59">
        <f ca="1">IF(M160&gt;$H$2,(E160-B160)^2,"")</f>
        <v>74.321280331514728</v>
      </c>
      <c r="H160" s="60">
        <f ca="1">IF(M160&gt;$H$2,ABS((B160-E160)/B160),"")</f>
        <v>1.3927268306874838</v>
      </c>
      <c r="I160" s="59">
        <f ca="1">IF(M160&gt;$H$2,((E160-B160)/B159)^2,"")</f>
        <v>0.28110728465145379</v>
      </c>
      <c r="J160" s="1">
        <f>IF(M160&gt;$H$2,((B160-B159)/B159)^2,"")</f>
        <v>0.38354635391372355</v>
      </c>
      <c r="K160" s="1">
        <f ca="1">IF(M160&gt;$H$2,E160-B160,"")</f>
        <v>8.6209790819555252</v>
      </c>
      <c r="L160" s="58">
        <f ca="1">IF(M160&gt;($H$2+1),ABS(K160-K159)^2,"")</f>
        <v>139.73042808265669</v>
      </c>
      <c r="M160" s="5">
        <v>157</v>
      </c>
    </row>
    <row r="161" spans="1:13" hidden="1">
      <c r="A161" s="6">
        <v>39845</v>
      </c>
      <c r="B161" s="28">
        <v>5.03</v>
      </c>
      <c r="C161" s="51">
        <f ca="1">IF($M161&gt;=$H$2,IF(C160="xxxxx",SUM($B$4:$B161)/$H$2,$C$2*($B161-OFFSET($B161,-$H$2,2,1,1))+(1-$C$2)*OFFSET($B161,-1,1,1,1)),"xxxxx")</f>
        <v>10.47064610545902</v>
      </c>
      <c r="D161" s="51">
        <f ca="1">IF(M161&gt;$H$2,$E$2*(B161-C161)+(1-$E$2)*OFFSET(B161,-$H$2,2,1,1),B161-OFFSET($B$4,$H$2-$M$4,1,1,1))</f>
        <v>-5.4406461054590194</v>
      </c>
      <c r="E161" s="62">
        <f ca="1">IF(M161&gt;$H$2,IF(C160="xxxxx","",C160+OFFSET(E161,-$H$2,-1,1,1)),"xxxxx")</f>
        <v>6.53242473023165</v>
      </c>
      <c r="F161" s="61">
        <f ca="1">IF(E161="xxxxx","",ABS(E161-B161))</f>
        <v>1.5024247302316498</v>
      </c>
      <c r="G161" s="59">
        <f ca="1">IF(M161&gt;$H$2,(E161-B161)^2,"")</f>
        <v>2.2572800700116455</v>
      </c>
      <c r="H161" s="60">
        <f ca="1">IF(M161&gt;$H$2,ABS((B161-E161)/B161),"")</f>
        <v>0.29869278931046717</v>
      </c>
      <c r="I161" s="59">
        <f ca="1">IF(M161&gt;$H$2,((E161-B161)/B160)^2,"")</f>
        <v>5.8912051853180401E-2</v>
      </c>
      <c r="J161" s="1">
        <f>IF(M161&gt;$H$2,((B161-B160)/B160)^2,"")</f>
        <v>3.5118396705301438E-2</v>
      </c>
      <c r="K161" s="1">
        <f ca="1">IF(M161&gt;$H$2,E161-B161,"")</f>
        <v>1.5024247302316498</v>
      </c>
      <c r="L161" s="58">
        <f ca="1">IF(M161&gt;($H$2+1),ABS(K161-K160)^2,"")</f>
        <v>50.673816058446924</v>
      </c>
      <c r="M161" s="5">
        <v>158</v>
      </c>
    </row>
    <row r="162" spans="1:13" hidden="1">
      <c r="A162" s="6">
        <v>39873</v>
      </c>
      <c r="B162" s="28">
        <v>4.9400000000000004</v>
      </c>
      <c r="C162" s="51">
        <f ca="1">IF($M162&gt;=$H$2,IF(C161="xxxxx",SUM($B$4:$B162)/$H$2,$C$2*($B162-OFFSET($B162,-$H$2,2,1,1))+(1-$C$2)*OFFSET($B162,-1,1,1,1)),"xxxxx")</f>
        <v>9.9108936504361846</v>
      </c>
      <c r="D162" s="51">
        <f ca="1">IF(M162&gt;$H$2,$E$2*(B162-C162)+(1-$E$2)*OFFSET(B162,-$H$2,2,1,1),B162-OFFSET($B$4,$H$2-$M$4,1,1,1))</f>
        <v>-4.9708936504361843</v>
      </c>
      <c r="E162" s="62">
        <f ca="1">IF(M162&gt;$H$2,IF(C161="xxxxx","",C161+OFFSET(E162,-$H$2,-1,1,1)),"xxxxx")</f>
        <v>5.5412883541713001</v>
      </c>
      <c r="F162" s="61">
        <f ca="1">IF(E162="xxxxx","",ABS(E162-B162))</f>
        <v>0.60128835417129967</v>
      </c>
      <c r="G162" s="59">
        <f ca="1">IF(M162&gt;$H$2,(E162-B162)^2,"")</f>
        <v>0.36154768486203032</v>
      </c>
      <c r="H162" s="60">
        <f ca="1">IF(M162&gt;$H$2,ABS((B162-E162)/B162),"")</f>
        <v>0.12171829031807685</v>
      </c>
      <c r="I162" s="59">
        <f ca="1">IF(M162&gt;$H$2,((E162-B162)/B161)^2,"")</f>
        <v>1.4289913989701168E-2</v>
      </c>
      <c r="J162" s="1">
        <f>IF(M162&gt;$H$2,((B162-B161)/B161)^2,"")</f>
        <v>3.2014671414850752E-4</v>
      </c>
      <c r="K162" s="1">
        <f ca="1">IF(M162&gt;$H$2,E162-B162,"")</f>
        <v>0.60128835417129967</v>
      </c>
      <c r="L162" s="58">
        <f ca="1">IF(M162&gt;($H$2+1),ABS(K162-K161)^2,"")</f>
        <v>0.81204676825918076</v>
      </c>
      <c r="M162" s="5">
        <v>159</v>
      </c>
    </row>
    <row r="163" spans="1:13" hidden="1">
      <c r="A163" s="6">
        <v>39904</v>
      </c>
      <c r="B163" s="28">
        <v>4.22</v>
      </c>
      <c r="C163" s="51">
        <f ca="1">IF($M163&gt;=$H$2,IF(C162="xxxxx",SUM($B$4:$B163)/$H$2,$C$2*($B163-OFFSET($B163,-$H$2,2,1,1))+(1-$C$2)*OFFSET($B163,-1,1,1,1)),"xxxxx")</f>
        <v>9.0331968668142384</v>
      </c>
      <c r="D163" s="51">
        <f ca="1">IF(M163&gt;$H$2,$E$2*(B163-C163)+(1-$E$2)*OFFSET(B163,-$H$2,2,1,1),B163-OFFSET($B$4,$H$2-$M$4,1,1,1))</f>
        <v>-4.8131968668142386</v>
      </c>
      <c r="E163" s="62">
        <f ca="1">IF(M163&gt;$H$2,IF(C162="xxxxx","",C162+OFFSET(E163,-$H$2,-1,1,1)),"xxxxx")</f>
        <v>5.1628254396203648</v>
      </c>
      <c r="F163" s="61">
        <f ca="1">IF(E163="xxxxx","",ABS(E163-B163))</f>
        <v>0.94282543962036502</v>
      </c>
      <c r="G163" s="59">
        <f ca="1">IF(M163&gt;$H$2,(E163-B163)^2,"")</f>
        <v>0.88891980959533456</v>
      </c>
      <c r="H163" s="60">
        <f ca="1">IF(M163&gt;$H$2,ABS((B163-E163)/B163),"")</f>
        <v>0.22341835062093959</v>
      </c>
      <c r="I163" s="59">
        <f ca="1">IF(M163&gt;$H$2,((E163-B163)/B162)^2,"")</f>
        <v>3.642576544425144E-2</v>
      </c>
      <c r="J163" s="1">
        <f>IF(M163&gt;$H$2,((B163-B162)/B162)^2,"")</f>
        <v>2.1242767460538645E-2</v>
      </c>
      <c r="K163" s="1">
        <f ca="1">IF(M163&gt;$H$2,E163-B163,"")</f>
        <v>0.94282543962036502</v>
      </c>
      <c r="L163" s="58">
        <f ca="1">IF(M163&gt;($H$2+1),ABS(K163-K162)^2,"")</f>
        <v>0.11664758073704218</v>
      </c>
      <c r="M163" s="5">
        <v>160</v>
      </c>
    </row>
    <row r="164" spans="1:13" hidden="1">
      <c r="A164" s="6">
        <v>39934</v>
      </c>
      <c r="B164" s="28">
        <v>4.79</v>
      </c>
      <c r="C164" s="51">
        <f ca="1">IF($M164&gt;=$H$2,IF(C163="xxxxx",SUM($B$4:$B164)/$H$2,$C$2*($B164-OFFSET($B164,-$H$2,2,1,1))+(1-$C$2)*OFFSET($B164,-1,1,1,1)),"xxxxx")</f>
        <v>8.8387607449088819</v>
      </c>
      <c r="D164" s="51">
        <f ca="1">IF(M164&gt;$H$2,$E$2*(B164-C164)+(1-$E$2)*OFFSET(B164,-$H$2,2,1,1),B164-OFFSET($B$4,$H$2-$M$4,1,1,1))</f>
        <v>-4.0487607449088818</v>
      </c>
      <c r="E164" s="62">
        <f ca="1">IF(M164&gt;$H$2,IF(C163="xxxxx","",C163+OFFSET(E164,-$H$2,-1,1,1)),"xxxxx")</f>
        <v>4.9988640696129742</v>
      </c>
      <c r="F164" s="61">
        <f ca="1">IF(E164="xxxxx","",ABS(E164-B164))</f>
        <v>0.20886406961297421</v>
      </c>
      <c r="G164" s="59">
        <f ca="1">IF(M164&gt;$H$2,(E164-B164)^2,"")</f>
        <v>4.3624199575293336E-2</v>
      </c>
      <c r="H164" s="60">
        <f ca="1">IF(M164&gt;$H$2,ABS((B164-E164)/B164),"")</f>
        <v>4.3604189898324472E-2</v>
      </c>
      <c r="I164" s="59">
        <f ca="1">IF(M164&gt;$H$2,((E164-B164)/B163)^2,"")</f>
        <v>2.4496417182505643E-3</v>
      </c>
      <c r="J164" s="1">
        <f>IF(M164&gt;$H$2,((B164-B163)/B163)^2,"")</f>
        <v>1.8244199366591062E-2</v>
      </c>
      <c r="K164" s="1">
        <f ca="1">IF(M164&gt;$H$2,E164-B164,"")</f>
        <v>0.20886406961297421</v>
      </c>
      <c r="L164" s="58">
        <f ca="1">IF(M164&gt;($H$2+1),ABS(K164-K163)^2,"")</f>
        <v>0.53869929266312599</v>
      </c>
      <c r="M164" s="5">
        <v>161</v>
      </c>
    </row>
    <row r="165" spans="1:13" hidden="1">
      <c r="A165" s="6">
        <v>39965</v>
      </c>
      <c r="B165" s="28">
        <v>4.8899999999999997</v>
      </c>
      <c r="C165" s="51">
        <f ca="1">IF($M165&gt;=$H$2,IF(C164="xxxxx",SUM($B$4:$B165)/$H$2,$C$2*($B165-OFFSET($B165,-$H$2,2,1,1))+(1-$C$2)*OFFSET($B165,-1,1,1,1)),"xxxxx")</f>
        <v>8.5357505346469544</v>
      </c>
      <c r="D165" s="51">
        <f ca="1">IF(M165&gt;$H$2,$E$2*(B165-C165)+(1-$E$2)*OFFSET(B165,-$H$2,2,1,1),B165-OFFSET($B$4,$H$2-$M$4,1,1,1))</f>
        <v>-3.6457505346469548</v>
      </c>
      <c r="E165" s="62">
        <f ca="1">IF(M165&gt;$H$2,IF(C164="xxxxx","",C164+OFFSET(E165,-$H$2,-1,1,1)),"xxxxx")</f>
        <v>5.2154947950483956</v>
      </c>
      <c r="F165" s="61">
        <f ca="1">IF(E165="xxxxx","",ABS(E165-B165))</f>
        <v>0.32549479504839596</v>
      </c>
      <c r="G165" s="59">
        <f ca="1">IF(M165&gt;$H$2,(E165-B165)^2,"")</f>
        <v>0.10594686160359729</v>
      </c>
      <c r="H165" s="60">
        <f ca="1">IF(M165&gt;$H$2,ABS((B165-E165)/B165),"")</f>
        <v>6.6563352770633119E-2</v>
      </c>
      <c r="I165" s="59">
        <f ca="1">IF(M165&gt;$H$2,((E165-B165)/B164)^2,"")</f>
        <v>4.6176080824088667E-3</v>
      </c>
      <c r="J165" s="1">
        <f>IF(M165&gt;$H$2,((B165-B164)/B164)^2,"")</f>
        <v>4.3584189399453147E-4</v>
      </c>
      <c r="K165" s="1">
        <f ca="1">IF(M165&gt;$H$2,E165-B165,"")</f>
        <v>0.32549479504839596</v>
      </c>
      <c r="L165" s="58">
        <f ca="1">IF(M165&gt;($H$2+1),ABS(K165-K164)^2,"")</f>
        <v>1.3602726115592732E-2</v>
      </c>
      <c r="M165" s="5">
        <v>162</v>
      </c>
    </row>
    <row r="166" spans="1:13" hidden="1">
      <c r="A166" s="6">
        <v>39995</v>
      </c>
      <c r="B166" s="28">
        <v>6.62</v>
      </c>
      <c r="C166" s="51">
        <f ca="1">IF($M166&gt;=$H$2,IF(C165="xxxxx",SUM($B$4:$B166)/$H$2,$C$2*($B166-OFFSET($B166,-$H$2,2,1,1))+(1-$C$2)*OFFSET($B166,-1,1,1,1)),"xxxxx")</f>
        <v>7.8891082854446433</v>
      </c>
      <c r="D166" s="51">
        <f ca="1">IF(M166&gt;$H$2,$E$2*(B166-C166)+(1-$E$2)*OFFSET(B166,-$H$2,2,1,1),B166-OFFSET($B$4,$H$2-$M$4,1,1,1))</f>
        <v>-1.2691082854446432</v>
      </c>
      <c r="E166" s="62">
        <f ca="1">IF(M166&gt;$H$2,IF(C165="xxxxx","",C165+OFFSET(E166,-$H$2,-1,1,1)),"xxxxx")</f>
        <v>7.3146257229807485</v>
      </c>
      <c r="F166" s="61">
        <f ca="1">IF(E166="xxxxx","",ABS(E166-B166))</f>
        <v>0.69462572298074843</v>
      </c>
      <c r="G166" s="59">
        <f ca="1">IF(M166&gt;$H$2,(E166-B166)^2,"")</f>
        <v>0.48250489502652744</v>
      </c>
      <c r="H166" s="60">
        <f ca="1">IF(M166&gt;$H$2,ABS((B166-E166)/B166),"")</f>
        <v>0.1049283569457324</v>
      </c>
      <c r="I166" s="59">
        <f ca="1">IF(M166&gt;$H$2,((E166-B166)/B165)^2,"")</f>
        <v>2.0178273552993151E-2</v>
      </c>
      <c r="J166" s="1">
        <f>IF(M166&gt;$H$2,((B166-B165)/B165)^2,"")</f>
        <v>0.12516257459612504</v>
      </c>
      <c r="K166" s="1">
        <f ca="1">IF(M166&gt;$H$2,E166-B166,"")</f>
        <v>0.69462572298074843</v>
      </c>
      <c r="L166" s="58">
        <f ca="1">IF(M166&gt;($H$2+1),ABS(K166-K165)^2,"")</f>
        <v>0.1362576419561996</v>
      </c>
      <c r="M166" s="5">
        <v>163</v>
      </c>
    </row>
    <row r="167" spans="1:13" hidden="1">
      <c r="A167" s="6">
        <v>40026</v>
      </c>
      <c r="B167" s="28">
        <v>26.52</v>
      </c>
      <c r="C167" s="51">
        <f ca="1">IF($M167&gt;=$H$2,IF(C166="xxxxx",SUM($B$4:$B167)/$H$2,$C$2*($B167-OFFSET($B167,-$H$2,2,1,1))+(1-$C$2)*OFFSET($B167,-1,1,1,1)),"xxxxx")</f>
        <v>19.962643514520447</v>
      </c>
      <c r="D167" s="51">
        <f ca="1">IF(M167&gt;$H$2,$E$2*(B167-C167)+(1-$E$2)*OFFSET(B167,-$H$2,2,1,1),B167-OFFSET($B$4,$H$2-$M$4,1,1,1))</f>
        <v>6.5573564854795521</v>
      </c>
      <c r="E167" s="62">
        <f ca="1">IF(M167&gt;$H$2,IF(C166="xxxxx","",C166+OFFSET(E167,-$H$2,-1,1,1)),"xxxxx")</f>
        <v>13.550559559360849</v>
      </c>
      <c r="F167" s="61">
        <f ca="1">IF(E167="xxxxx","",ABS(E167-B167))</f>
        <v>12.969440440639151</v>
      </c>
      <c r="G167" s="59">
        <f ca="1">IF(M167&gt;$H$2,(E167-B167)^2,"")</f>
        <v>168.20638534328626</v>
      </c>
      <c r="H167" s="60">
        <f ca="1">IF(M167&gt;$H$2,ABS((B167-E167)/B167),"")</f>
        <v>0.48904375718850496</v>
      </c>
      <c r="I167" s="59">
        <f ca="1">IF(M167&gt;$H$2,((E167-B167)/B166)^2,"")</f>
        <v>3.8381902625771542</v>
      </c>
      <c r="J167" s="1">
        <f>IF(M167&gt;$H$2,((B167-B166)/B166)^2,"")</f>
        <v>9.0362902857768717</v>
      </c>
      <c r="K167" s="1">
        <f ca="1">IF(M167&gt;$H$2,E167-B167,"")</f>
        <v>-12.969440440639151</v>
      </c>
      <c r="L167" s="58">
        <f ca="1">IF(M167&gt;($H$2+1),ABS(K167-K166)^2,"")</f>
        <v>186.70670412378226</v>
      </c>
      <c r="M167" s="5">
        <v>164</v>
      </c>
    </row>
    <row r="168" spans="1:13" hidden="1">
      <c r="A168" s="6">
        <v>40057</v>
      </c>
      <c r="B168" s="28">
        <v>31.47</v>
      </c>
      <c r="C168" s="51">
        <f ca="1">IF($M168&gt;=$H$2,IF(C167="xxxxx",SUM($B$4:$B168)/$H$2,$C$2*($B168-OFFSET($B168,-$H$2,2,1,1))+(1-$C$2)*OFFSET($B168,-1,1,1,1)),"xxxxx")</f>
        <v>21.210511435274476</v>
      </c>
      <c r="D168" s="51">
        <f ca="1">IF(M168&gt;$H$2,$E$2*(B168-C168)+(1-$E$2)*OFFSET(B168,-$H$2,2,1,1),B168-OFFSET($B$4,$H$2-$M$4,1,1,1))</f>
        <v>10.259488564725523</v>
      </c>
      <c r="E168" s="62">
        <f ca="1">IF(M168&gt;$H$2,IF(C167="xxxxx","",C167+OFFSET(E168,-$H$2,-1,1,1)),"xxxxx")</f>
        <v>30.129535225686965</v>
      </c>
      <c r="F168" s="61">
        <f ca="1">IF(E168="xxxxx","",ABS(E168-B168))</f>
        <v>1.340464774313034</v>
      </c>
      <c r="G168" s="59">
        <f ca="1">IF(M168&gt;$H$2,(E168-B168)^2,"")</f>
        <v>1.7968458111740933</v>
      </c>
      <c r="H168" s="60">
        <f ca="1">IF(M168&gt;$H$2,ABS((B168-E168)/B168),"")</f>
        <v>4.2595003950207627E-2</v>
      </c>
      <c r="I168" s="59">
        <f ca="1">IF(M168&gt;$H$2,((E168-B168)/B167)^2,"")</f>
        <v>2.5548403822467196E-3</v>
      </c>
      <c r="J168" s="1">
        <f>IF(M168&gt;$H$2,((B168-B167)/B167)^2,"")</f>
        <v>3.4838813701603154E-2</v>
      </c>
      <c r="K168" s="1">
        <f ca="1">IF(M168&gt;$H$2,E168-B168,"")</f>
        <v>-1.340464774313034</v>
      </c>
      <c r="L168" s="58">
        <f ca="1">IF(M168&gt;($H$2+1),ABS(K168-K167)^2,"")</f>
        <v>135.23307504800493</v>
      </c>
      <c r="M168" s="5">
        <v>165</v>
      </c>
    </row>
    <row r="169" spans="1:13" hidden="1">
      <c r="A169" s="6">
        <v>40087</v>
      </c>
      <c r="B169" s="28">
        <v>22.28</v>
      </c>
      <c r="C169" s="51">
        <f ca="1">IF($M169&gt;=$H$2,IF(C168="xxxxx",SUM($B$4:$B169)/$H$2,$C$2*($B169-OFFSET($B169,-$H$2,2,1,1))+(1-$C$2)*OFFSET($B169,-1,1,1,1)),"xxxxx")</f>
        <v>12.844634052129461</v>
      </c>
      <c r="D169" s="51">
        <f ca="1">IF(M169&gt;$H$2,$E$2*(B169-C169)+(1-$E$2)*OFFSET(B169,-$H$2,2,1,1),B169-OFFSET($B$4,$H$2-$M$4,1,1,1))</f>
        <v>9.4353659478705403</v>
      </c>
      <c r="E169" s="62">
        <f ca="1">IF(M169&gt;$H$2,IF(C168="xxxxx","",C168+OFFSET(E169,-$H$2,-1,1,1)),"xxxxx")</f>
        <v>31.266659366603335</v>
      </c>
      <c r="F169" s="61">
        <f ca="1">IF(E169="xxxxx","",ABS(E169-B169))</f>
        <v>8.9866593666033339</v>
      </c>
      <c r="G169" s="59">
        <f ca="1">IF(M169&gt;$H$2,(E169-B169)^2,"")</f>
        <v>80.760046571359439</v>
      </c>
      <c r="H169" s="60">
        <f ca="1">IF(M169&gt;$H$2,ABS((B169-E169)/B169),"")</f>
        <v>0.40335095900374029</v>
      </c>
      <c r="I169" s="59">
        <f ca="1">IF(M169&gt;$H$2,((E169-B169)/B168)^2,"")</f>
        <v>8.1546077365695122E-2</v>
      </c>
      <c r="J169" s="1">
        <f>IF(M169&gt;$H$2,((B169-B168)/B168)^2,"")</f>
        <v>8.527810417394302E-2</v>
      </c>
      <c r="K169" s="1">
        <f ca="1">IF(M169&gt;$H$2,E169-B169,"")</f>
        <v>8.9866593666033339</v>
      </c>
      <c r="L169" s="58">
        <f ca="1">IF(M169&gt;($H$2+1),ABS(K169-K168)^2,"")</f>
        <v>106.64949302189763</v>
      </c>
      <c r="M169" s="5">
        <v>166</v>
      </c>
    </row>
    <row r="170" spans="1:13" hidden="1">
      <c r="A170" s="6">
        <v>40118</v>
      </c>
      <c r="B170" s="28">
        <v>21.53</v>
      </c>
      <c r="C170" s="51">
        <f ca="1">IF($M170&gt;=$H$2,IF(C169="xxxxx",SUM($B$4:$B170)/$H$2,$C$2*($B170-OFFSET($B170,-$H$2,2,1,1))+(1-$C$2)*OFFSET($B170,-1,1,1,1)),"xxxxx")</f>
        <v>13.74741710967065</v>
      </c>
      <c r="D170" s="51">
        <f ca="1">IF(M170&gt;$H$2,$E$2*(B170-C170)+(1-$E$2)*OFFSET(B170,-$H$2,2,1,1),B170-OFFSET($B$4,$H$2-$M$4,1,1,1))</f>
        <v>7.7825828903293512</v>
      </c>
      <c r="E170" s="62">
        <f ca="1">IF(M170&gt;$H$2,IF(C169="xxxxx","",C169+OFFSET(E170,-$H$2,-1,1,1)),"xxxxx")</f>
        <v>20.560226783336699</v>
      </c>
      <c r="F170" s="61">
        <f ca="1">IF(E170="xxxxx","",ABS(E170-B170))</f>
        <v>0.96977321666330241</v>
      </c>
      <c r="G170" s="59">
        <f ca="1">IF(M170&gt;$H$2,(E170-B170)^2,"")</f>
        <v>0.94046009175748846</v>
      </c>
      <c r="H170" s="60">
        <f ca="1">IF(M170&gt;$H$2,ABS((B170-E170)/B170),"")</f>
        <v>4.5042880476697737E-2</v>
      </c>
      <c r="I170" s="59">
        <f ca="1">IF(M170&gt;$H$2,((E170-B170)/B169)^2,"")</f>
        <v>1.8945671294619167E-3</v>
      </c>
      <c r="J170" s="1">
        <f>IF(M170&gt;$H$2,((B170-B169)/B169)^2,"")</f>
        <v>1.1331623953663025E-3</v>
      </c>
      <c r="K170" s="1">
        <f ca="1">IF(M170&gt;$H$2,E170-B170,"")</f>
        <v>-0.96977321666330241</v>
      </c>
      <c r="L170" s="58">
        <f ca="1">IF(M170&gt;($H$2+1),ABS(K170-K169)^2,"")</f>
        <v>99.130549785133539</v>
      </c>
      <c r="M170" s="5">
        <v>167</v>
      </c>
    </row>
    <row r="171" spans="1:13" hidden="1">
      <c r="A171" s="6">
        <v>40148</v>
      </c>
      <c r="B171" s="28">
        <v>9.83</v>
      </c>
      <c r="C171" s="51">
        <f ca="1">IF($M171&gt;=$H$2,IF(C170="xxxxx",SUM($B$4:$B171)/$H$2,$C$2*($B171-OFFSET($B171,-$H$2,2,1,1))+(1-$C$2)*OFFSET($B171,-1,1,1,1)),"xxxxx")</f>
        <v>13.484270269415433</v>
      </c>
      <c r="D171" s="51">
        <f ca="1">IF(M171&gt;$H$2,$E$2*(B171-C171)+(1-$E$2)*OFFSET(B171,-$H$2,2,1,1),B171-OFFSET($B$4,$H$2-$M$4,1,1,1))</f>
        <v>-3.6542702694154325</v>
      </c>
      <c r="E171" s="62">
        <f ca="1">IF(M171&gt;$H$2,IF(C170="xxxxx","",C170+OFFSET(E171,-$H$2,-1,1,1)),"xxxxx")</f>
        <v>10.112673401541372</v>
      </c>
      <c r="F171" s="61">
        <f ca="1">IF(E171="xxxxx","",ABS(E171-B171))</f>
        <v>0.28267340154137166</v>
      </c>
      <c r="G171" s="59">
        <f ca="1">IF(M171&gt;$H$2,(E171-B171)^2,"")</f>
        <v>7.9904251938969537E-2</v>
      </c>
      <c r="H171" s="60">
        <f ca="1">IF(M171&gt;$H$2,ABS((B171-E171)/B171),"")</f>
        <v>2.8756195477250421E-2</v>
      </c>
      <c r="I171" s="59">
        <f ca="1">IF(M171&gt;$H$2,((E171-B171)/B170)^2,"")</f>
        <v>1.7237799714970035E-4</v>
      </c>
      <c r="J171" s="1">
        <f>IF(M171&gt;$H$2,((B171-B170)/B170)^2,"")</f>
        <v>0.29531374685599487</v>
      </c>
      <c r="K171" s="1">
        <f ca="1">IF(M171&gt;$H$2,E171-B171,"")</f>
        <v>0.28267340154137166</v>
      </c>
      <c r="L171" s="58">
        <f ca="1">IF(M171&gt;($H$2+1),ABS(K171-K170)^2,"")</f>
        <v>1.5686225314523246</v>
      </c>
      <c r="M171" s="5">
        <v>168</v>
      </c>
    </row>
    <row r="172" spans="1:13" hidden="1">
      <c r="A172" s="6">
        <v>40179</v>
      </c>
      <c r="B172" s="28">
        <v>7.02</v>
      </c>
      <c r="C172" s="51">
        <f ca="1">IF($M172&gt;=$H$2,IF(C171="xxxxx",SUM($B$4:$B172)/$H$2,$C$2*($B172-OFFSET($B172,-$H$2,2,1,1))+(1-$C$2)*OFFSET($B172,-1,1,1,1)),"xxxxx")</f>
        <v>12.753511355718217</v>
      </c>
      <c r="D172" s="51">
        <f ca="1">IF(M172&gt;$H$2,$E$2*(B172-C172)+(1-$E$2)*OFFSET(B172,-$H$2,2,1,1),B172-OFFSET($B$4,$H$2-$M$4,1,1,1))</f>
        <v>-5.7335113557182176</v>
      </c>
      <c r="E172" s="62">
        <f ca="1">IF(M172&gt;$H$2,IF(C171="xxxxx","",C171+OFFSET(E172,-$H$2,-1,1,1)),"xxxxx")</f>
        <v>7.8049841846519099</v>
      </c>
      <c r="F172" s="61">
        <f ca="1">IF(E172="xxxxx","",ABS(E172-B172))</f>
        <v>0.78498418465191033</v>
      </c>
      <c r="G172" s="59">
        <f ca="1">IF(M172&gt;$H$2,(E172-B172)^2,"")</f>
        <v>0.61620017015362449</v>
      </c>
      <c r="H172" s="60">
        <f ca="1">IF(M172&gt;$H$2,ABS((B172-E172)/B172),"")</f>
        <v>0.11182110892477355</v>
      </c>
      <c r="I172" s="59">
        <f ca="1">IF(M172&gt;$H$2,((E172-B172)/B171)^2,"")</f>
        <v>6.3769759373606067E-3</v>
      </c>
      <c r="J172" s="1">
        <f>IF(M172&gt;$H$2,((B172-B171)/B171)^2,"")</f>
        <v>8.1715718589366146E-2</v>
      </c>
      <c r="K172" s="1">
        <f ca="1">IF(M172&gt;$H$2,E172-B172,"")</f>
        <v>0.78498418465191033</v>
      </c>
      <c r="L172" s="58">
        <f ca="1">IF(M172&gt;($H$2+1),ABS(K172-K171)^2,"")</f>
        <v>0.25231612282912264</v>
      </c>
      <c r="M172" s="5">
        <v>169</v>
      </c>
    </row>
    <row r="173" spans="1:13" hidden="1">
      <c r="A173" s="6">
        <v>40210</v>
      </c>
      <c r="B173" s="28">
        <v>8.82</v>
      </c>
      <c r="C173" s="51">
        <f ca="1">IF($M173&gt;=$H$2,IF(C172="xxxxx",SUM($B$4:$B173)/$H$2,$C$2*($B173-OFFSET($B173,-$H$2,2,1,1))+(1-$C$2)*OFFSET($B173,-1,1,1,1)),"xxxxx")</f>
        <v>14.156535995003518</v>
      </c>
      <c r="D173" s="51">
        <f ca="1">IF(M173&gt;$H$2,$E$2*(B173-C173)+(1-$E$2)*OFFSET(B173,-$H$2,2,1,1),B173-OFFSET($B$4,$H$2-$M$4,1,1,1))</f>
        <v>-5.3365359950035174</v>
      </c>
      <c r="E173" s="62">
        <f ca="1">IF(M173&gt;$H$2,IF(C172="xxxxx","",C172+OFFSET(E173,-$H$2,-1,1,1)),"xxxxx")</f>
        <v>7.3128652502591978</v>
      </c>
      <c r="F173" s="61">
        <f ca="1">IF(E173="xxxxx","",ABS(E173-B173))</f>
        <v>1.5071347497408025</v>
      </c>
      <c r="G173" s="59">
        <f ca="1">IF(M173&gt;$H$2,(E173-B173)^2,"")</f>
        <v>2.2714551538762713</v>
      </c>
      <c r="H173" s="60">
        <f ca="1">IF(M173&gt;$H$2,ABS((B173-E173)/B173),"")</f>
        <v>0.17087695575292544</v>
      </c>
      <c r="I173" s="59">
        <f ca="1">IF(M173&gt;$H$2,((E173-B173)/B172)^2,"")</f>
        <v>4.6092465845980798E-2</v>
      </c>
      <c r="J173" s="1">
        <f>IF(M173&gt;$H$2,((B173-B172)/B172)^2,"")</f>
        <v>6.5746219592373506E-2</v>
      </c>
      <c r="K173" s="1">
        <f ca="1">IF(M173&gt;$H$2,E173-B173,"")</f>
        <v>-1.5071347497408025</v>
      </c>
      <c r="L173" s="58">
        <f ca="1">IF(M173&gt;($H$2+1),ABS(K173-K172)^2,"")</f>
        <v>5.2538092094015854</v>
      </c>
      <c r="M173" s="5">
        <v>170</v>
      </c>
    </row>
    <row r="174" spans="1:13" hidden="1">
      <c r="A174" s="6">
        <v>40238</v>
      </c>
      <c r="B174" s="28">
        <v>9.5299999999999994</v>
      </c>
      <c r="C174" s="51">
        <f ca="1">IF($M174&gt;=$H$2,IF(C173="xxxxx",SUM($B$4:$B174)/$H$2,$C$2*($B174-OFFSET($B174,-$H$2,2,1,1))+(1-$C$2)*OFFSET($B174,-1,1,1,1)),"xxxxx")</f>
        <v>14.477106053773404</v>
      </c>
      <c r="D174" s="51">
        <f ca="1">IF(M174&gt;$H$2,$E$2*(B174-C174)+(1-$E$2)*OFFSET(B174,-$H$2,2,1,1),B174-OFFSET($B$4,$H$2-$M$4,1,1,1))</f>
        <v>-4.9471060537734051</v>
      </c>
      <c r="E174" s="62">
        <f ca="1">IF(M174&gt;$H$2,IF(C173="xxxxx","",C173+OFFSET(E174,-$H$2,-1,1,1)),"xxxxx")</f>
        <v>9.1856423445673343</v>
      </c>
      <c r="F174" s="61">
        <f ca="1">IF(E174="xxxxx","",ABS(E174-B174))</f>
        <v>0.34435765543266506</v>
      </c>
      <c r="G174" s="59">
        <f ca="1">IF(M174&gt;$H$2,(E174-B174)^2,"")</f>
        <v>0.11858219485508208</v>
      </c>
      <c r="H174" s="60">
        <f ca="1">IF(M174&gt;$H$2,ABS((B174-E174)/B174),"")</f>
        <v>3.6134066677089724E-2</v>
      </c>
      <c r="I174" s="59">
        <f ca="1">IF(M174&gt;$H$2,((E174-B174)/B173)^2,"")</f>
        <v>1.5243416433363933E-3</v>
      </c>
      <c r="J174" s="1">
        <f>IF(M174&gt;$H$2,((B174-B173)/B173)^2,"")</f>
        <v>6.4800674616029156E-3</v>
      </c>
      <c r="K174" s="1">
        <f ca="1">IF(M174&gt;$H$2,E174-B174,"")</f>
        <v>-0.34435765543266506</v>
      </c>
      <c r="L174" s="58">
        <f ca="1">IF(M174&gt;($H$2+1),ABS(K174-K173)^2,"")</f>
        <v>1.3520505710476751</v>
      </c>
      <c r="M174" s="5">
        <v>171</v>
      </c>
    </row>
    <row r="175" spans="1:13" hidden="1">
      <c r="A175" s="6">
        <v>40269</v>
      </c>
      <c r="B175" s="28">
        <v>11.12</v>
      </c>
      <c r="C175" s="51">
        <f ca="1">IF($M175&gt;=$H$2,IF(C174="xxxxx",SUM($B$4:$B175)/$H$2,$C$2*($B175-OFFSET($B175,-$H$2,2,1,1))+(1-$C$2)*OFFSET($B175,-1,1,1,1)),"xxxxx")</f>
        <v>15.832612778095566</v>
      </c>
      <c r="D175" s="51">
        <f ca="1">IF(M175&gt;$H$2,$E$2*(B175-C175)+(1-$E$2)*OFFSET(B175,-$H$2,2,1,1),B175-OFFSET($B$4,$H$2-$M$4,1,1,1))</f>
        <v>-4.7126127780955667</v>
      </c>
      <c r="E175" s="62">
        <f ca="1">IF(M175&gt;$H$2,IF(C174="xxxxx","",C174+OFFSET(E175,-$H$2,-1,1,1)),"xxxxx")</f>
        <v>9.6639091869591667</v>
      </c>
      <c r="F175" s="61">
        <f ca="1">IF(E175="xxxxx","",ABS(E175-B175))</f>
        <v>1.4560908130408325</v>
      </c>
      <c r="G175" s="59">
        <f ca="1">IF(M175&gt;$H$2,(E175-B175)^2,"")</f>
        <v>2.1202004558219127</v>
      </c>
      <c r="H175" s="60">
        <f ca="1">IF(M175&gt;$H$2,ABS((B175-E175)/B175),"")</f>
        <v>0.13094341843892379</v>
      </c>
      <c r="I175" s="59">
        <f ca="1">IF(M175&gt;$H$2,((E175-B175)/B174)^2,"")</f>
        <v>2.3344851854825408E-2</v>
      </c>
      <c r="J175" s="1">
        <f>IF(M175&gt;$H$2,((B175-B174)/B174)^2,"")</f>
        <v>2.7836103804300554E-2</v>
      </c>
      <c r="K175" s="1">
        <f ca="1">IF(M175&gt;$H$2,E175-B175,"")</f>
        <v>-1.4560908130408325</v>
      </c>
      <c r="L175" s="58">
        <f ca="1">IF(M175&gt;($H$2+1),ABS(K175-K174)^2,"")</f>
        <v>1.2359506137254266</v>
      </c>
      <c r="M175" s="5">
        <v>172</v>
      </c>
    </row>
    <row r="176" spans="1:13" hidden="1">
      <c r="A176" s="6">
        <v>40299</v>
      </c>
      <c r="B176" s="28">
        <v>14.25</v>
      </c>
      <c r="C176" s="51">
        <f ca="1">IF($M176&gt;=$H$2,IF(C175="xxxxx",SUM($B$4:$B176)/$H$2,$C$2*($B176-OFFSET($B176,-$H$2,2,1,1))+(1-$C$2)*OFFSET($B176,-1,1,1,1)),"xxxxx")</f>
        <v>18.128403756412197</v>
      </c>
      <c r="D176" s="51">
        <f ca="1">IF(M176&gt;$H$2,$E$2*(B176-C176)+(1-$E$2)*OFFSET(B176,-$H$2,2,1,1),B176-OFFSET($B$4,$H$2-$M$4,1,1,1))</f>
        <v>-3.8784037564121974</v>
      </c>
      <c r="E176" s="62">
        <f ca="1">IF(M176&gt;$H$2,IF(C175="xxxxx","",C175+OFFSET(E176,-$H$2,-1,1,1)),"xxxxx")</f>
        <v>11.783852033186683</v>
      </c>
      <c r="F176" s="61">
        <f ca="1">IF(E176="xxxxx","",ABS(E176-B176))</f>
        <v>2.4661479668133168</v>
      </c>
      <c r="G176" s="59">
        <f ca="1">IF(M176&gt;$H$2,(E176-B176)^2,"")</f>
        <v>6.081885794217456</v>
      </c>
      <c r="H176" s="60">
        <f ca="1">IF(M176&gt;$H$2,ABS((B176-E176)/B176),"")</f>
        <v>0.17306301521496961</v>
      </c>
      <c r="I176" s="59">
        <f ca="1">IF(M176&gt;$H$2,((E176-B176)/B175)^2,"")</f>
        <v>4.9184548177965824E-2</v>
      </c>
      <c r="J176" s="1">
        <f>IF(M176&gt;$H$2,((B176-B175)/B175)^2,"")</f>
        <v>7.922807437503239E-2</v>
      </c>
      <c r="K176" s="1">
        <f ca="1">IF(M176&gt;$H$2,E176-B176,"")</f>
        <v>-2.4661479668133168</v>
      </c>
      <c r="L176" s="58">
        <f ca="1">IF(M176&gt;($H$2+1),ABS(K176-K175)^2,"")</f>
        <v>1.0202154538869719</v>
      </c>
      <c r="M176" s="5">
        <v>173</v>
      </c>
    </row>
    <row r="177" spans="1:13" hidden="1">
      <c r="A177" s="6">
        <v>40330</v>
      </c>
      <c r="B177" s="28">
        <v>18.96</v>
      </c>
      <c r="C177" s="51">
        <f ca="1">IF($M177&gt;=$H$2,IF(C176="xxxxx",SUM($B$4:$B177)/$H$2,$C$2*($B177-OFFSET($B177,-$H$2,2,1,1))+(1-$C$2)*OFFSET($B177,-1,1,1,1)),"xxxxx")</f>
        <v>22.296463612751101</v>
      </c>
      <c r="D177" s="51">
        <f ca="1">IF(M177&gt;$H$2,$E$2*(B177-C177)+(1-$E$2)*OFFSET(B177,-$H$2,2,1,1),B177-OFFSET($B$4,$H$2-$M$4,1,1,1))</f>
        <v>-3.3364636127510998</v>
      </c>
      <c r="E177" s="62">
        <f ca="1">IF(M177&gt;$H$2,IF(C176="xxxxx","",C176+OFFSET(E177,-$H$2,-1,1,1)),"xxxxx")</f>
        <v>14.482653221765244</v>
      </c>
      <c r="F177" s="61">
        <f ca="1">IF(E177="xxxxx","",ABS(E177-B177))</f>
        <v>4.4773467782347574</v>
      </c>
      <c r="G177" s="59">
        <f ca="1">IF(M177&gt;$H$2,(E177-B177)^2,"")</f>
        <v>20.04663417256916</v>
      </c>
      <c r="H177" s="60">
        <f ca="1">IF(M177&gt;$H$2,ABS((B177-E177)/B177),"")</f>
        <v>0.23614698197440703</v>
      </c>
      <c r="I177" s="59">
        <f ca="1">IF(M177&gt;$H$2,((E177-B177)/B176)^2,"")</f>
        <v>9.8721497925856147E-2</v>
      </c>
      <c r="J177" s="1">
        <f>IF(M177&gt;$H$2,((B177-B176)/B176)^2,"")</f>
        <v>0.10924764542936291</v>
      </c>
      <c r="K177" s="1">
        <f ca="1">IF(M177&gt;$H$2,E177-B177,"")</f>
        <v>-4.4773467782347574</v>
      </c>
      <c r="L177" s="58">
        <f ca="1">IF(M177&gt;($H$2+1),ABS(K177-K176)^2,"")</f>
        <v>4.0449206590630151</v>
      </c>
      <c r="M177" s="5">
        <v>174</v>
      </c>
    </row>
    <row r="178" spans="1:13" hidden="1">
      <c r="A178" s="6">
        <v>40360</v>
      </c>
      <c r="B178" s="28">
        <v>21.49</v>
      </c>
      <c r="C178" s="51">
        <f ca="1">IF($M178&gt;=$H$2,IF(C177="xxxxx",SUM($B$4:$B178)/$H$2,$C$2*($B178-OFFSET($B178,-$H$2,2,1,1))+(1-$C$2)*OFFSET($B178,-1,1,1,1)),"xxxxx")</f>
        <v>22.727149638094723</v>
      </c>
      <c r="D178" s="51">
        <f ca="1">IF(M178&gt;$H$2,$E$2*(B178-C178)+(1-$E$2)*OFFSET(B178,-$H$2,2,1,1),B178-OFFSET($B$4,$H$2-$M$4,1,1,1))</f>
        <v>-1.2371496380947242</v>
      </c>
      <c r="E178" s="62">
        <f ca="1">IF(M178&gt;$H$2,IF(C177="xxxxx","",C177+OFFSET(E178,-$H$2,-1,1,1)),"xxxxx")</f>
        <v>21.027355327306459</v>
      </c>
      <c r="F178" s="61">
        <f ca="1">IF(E178="xxxxx","",ABS(E178-B178))</f>
        <v>0.46264467269353915</v>
      </c>
      <c r="G178" s="59">
        <f ca="1">IF(M178&gt;$H$2,(E178-B178)^2,"")</f>
        <v>0.21404009317171196</v>
      </c>
      <c r="H178" s="60">
        <f ca="1">IF(M178&gt;$H$2,ABS((B178-E178)/B178),"")</f>
        <v>2.1528370064845936E-2</v>
      </c>
      <c r="I178" s="59">
        <f ca="1">IF(M178&gt;$H$2,((E178-B178)/B177)^2,"")</f>
        <v>5.9541320938738432E-4</v>
      </c>
      <c r="J178" s="1">
        <f>IF(M178&gt;$H$2,((B178-B177)/B177)^2,"")</f>
        <v>1.7805918300129928E-2</v>
      </c>
      <c r="K178" s="1">
        <f ca="1">IF(M178&gt;$H$2,E178-B178,"")</f>
        <v>-0.46264467269353915</v>
      </c>
      <c r="L178" s="58">
        <f ca="1">IF(M178&gt;($H$2+1),ABS(K178-K177)^2,"")</f>
        <v>16.117832996237091</v>
      </c>
      <c r="M178" s="5">
        <v>175</v>
      </c>
    </row>
    <row r="179" spans="1:13" hidden="1">
      <c r="A179" s="6">
        <v>40391</v>
      </c>
      <c r="B179" s="28">
        <v>22.63</v>
      </c>
      <c r="C179" s="51">
        <f ca="1">IF($M179&gt;=$H$2,IF(C178="xxxxx",SUM($B$4:$B179)/$H$2,$C$2*($B179-OFFSET($B179,-$H$2,2,1,1))+(1-$C$2)*OFFSET($B179,-1,1,1,1)),"xxxxx")</f>
        <v>16.532324619790753</v>
      </c>
      <c r="D179" s="51">
        <f ca="1">IF(M179&gt;$H$2,$E$2*(B179-C179)+(1-$E$2)*OFFSET(B179,-$H$2,2,1,1),B179-OFFSET($B$4,$H$2-$M$4,1,1,1))</f>
        <v>6.097675380209246</v>
      </c>
      <c r="E179" s="62">
        <f ca="1">IF(M179&gt;$H$2,IF(C178="xxxxx","",C178+OFFSET(E179,-$H$2,-1,1,1)),"xxxxx")</f>
        <v>29.284506123574275</v>
      </c>
      <c r="F179" s="61">
        <f ca="1">IF(E179="xxxxx","",ABS(E179-B179))</f>
        <v>6.6545061235742757</v>
      </c>
      <c r="G179" s="59">
        <f ca="1">IF(M179&gt;$H$2,(E179-B179)^2,"")</f>
        <v>44.282451748687535</v>
      </c>
      <c r="H179" s="60">
        <f ca="1">IF(M179&gt;$H$2,ABS((B179-E179)/B179),"")</f>
        <v>0.29405683268114347</v>
      </c>
      <c r="I179" s="59">
        <f ca="1">IF(M179&gt;$H$2,((E179-B179)/B178)^2,"")</f>
        <v>9.5886800398439859E-2</v>
      </c>
      <c r="J179" s="1">
        <f>IF(M179&gt;$H$2,((B179-B178)/B178)^2,"")</f>
        <v>2.8140827997742007E-3</v>
      </c>
      <c r="K179" s="1">
        <f ca="1">IF(M179&gt;$H$2,E179-B179,"")</f>
        <v>6.6545061235742757</v>
      </c>
      <c r="L179" s="58">
        <f ca="1">IF(M179&gt;($H$2+1),ABS(K179-K178)^2,"")</f>
        <v>50.653835456815592</v>
      </c>
      <c r="M179" s="5">
        <v>176</v>
      </c>
    </row>
    <row r="180" spans="1:13" hidden="1">
      <c r="A180" s="6">
        <v>40422</v>
      </c>
      <c r="B180" s="28">
        <v>31.75</v>
      </c>
      <c r="C180" s="51">
        <f ca="1">IF($M180&gt;=$H$2,IF(C179="xxxxx",SUM($B$4:$B180)/$H$2,$C$2*($B180-OFFSET($B180,-$H$2,2,1,1))+(1-$C$2)*OFFSET($B180,-1,1,1,1)),"xxxxx")</f>
        <v>21.148008963542736</v>
      </c>
      <c r="D180" s="51">
        <f ca="1">IF(M180&gt;$H$2,$E$2*(B180-C180)+(1-$E$2)*OFFSET(B180,-$H$2,2,1,1),B180-OFFSET($B$4,$H$2-$M$4,1,1,1))</f>
        <v>10.601991036457264</v>
      </c>
      <c r="E180" s="62">
        <f ca="1">IF(M180&gt;$H$2,IF(C179="xxxxx","",C179+OFFSET(E180,-$H$2,-1,1,1)),"xxxxx")</f>
        <v>26.791813184516275</v>
      </c>
      <c r="F180" s="61">
        <f ca="1">IF(E180="xxxxx","",ABS(E180-B180))</f>
        <v>4.9581868154837245</v>
      </c>
      <c r="G180" s="59">
        <f ca="1">IF(M180&gt;$H$2,(E180-B180)^2,"")</f>
        <v>24.583616497236637</v>
      </c>
      <c r="H180" s="60">
        <f ca="1">IF(M180&gt;$H$2,ABS((B180-E180)/B180),"")</f>
        <v>0.15616336426720392</v>
      </c>
      <c r="I180" s="59">
        <f ca="1">IF(M180&gt;$H$2,((E180-B180)/B179)^2,"")</f>
        <v>4.8003915702130973E-2</v>
      </c>
      <c r="J180" s="1">
        <f>IF(M180&gt;$H$2,((B180-B179)/B179)^2,"")</f>
        <v>0.16241291783184664</v>
      </c>
      <c r="K180" s="1">
        <f ca="1">IF(M180&gt;$H$2,E180-B180,"")</f>
        <v>-4.9581868154837245</v>
      </c>
      <c r="L180" s="58">
        <f ca="1">IF(M180&gt;($H$2+1),ABS(K180-K179)^2,"")</f>
        <v>134.85463729684753</v>
      </c>
      <c r="M180" s="5">
        <v>177</v>
      </c>
    </row>
    <row r="181" spans="1:13" hidden="1">
      <c r="A181" s="6">
        <v>40452</v>
      </c>
      <c r="B181" s="28">
        <v>25.42</v>
      </c>
      <c r="C181" s="51">
        <f ca="1">IF($M181&gt;=$H$2,IF(C180="xxxxx",SUM($B$4:$B181)/$H$2,$C$2*($B181-OFFSET($B181,-$H$2,2,1,1))+(1-$C$2)*OFFSET($B181,-1,1,1,1)),"xxxxx")</f>
        <v>16.341310542033803</v>
      </c>
      <c r="D181" s="51">
        <f ca="1">IF(M181&gt;$H$2,$E$2*(B181-C181)+(1-$E$2)*OFFSET(B181,-$H$2,2,1,1),B181-OFFSET($B$4,$H$2-$M$4,1,1,1))</f>
        <v>9.078689457966199</v>
      </c>
      <c r="E181" s="62">
        <f ca="1">IF(M181&gt;$H$2,IF(C180="xxxxx","",C180+OFFSET(E181,-$H$2,-1,1,1)),"xxxxx")</f>
        <v>30.583374911413276</v>
      </c>
      <c r="F181" s="61">
        <f ca="1">IF(E181="xxxxx","",ABS(E181-B181))</f>
        <v>5.1633749114132748</v>
      </c>
      <c r="G181" s="59">
        <f ca="1">IF(M181&gt;$H$2,(E181-B181)^2,"")</f>
        <v>26.660440475812042</v>
      </c>
      <c r="H181" s="60">
        <f ca="1">IF(M181&gt;$H$2,ABS((B181-E181)/B181),"")</f>
        <v>0.2031225378211359</v>
      </c>
      <c r="I181" s="59">
        <f ca="1">IF(M181&gt;$H$2,((E181-B181)/B180)^2,"")</f>
        <v>2.6447209846425242E-2</v>
      </c>
      <c r="J181" s="1">
        <f>IF(M181&gt;$H$2,((B181-B180)/B180)^2,"")</f>
        <v>3.9748428296856569E-2</v>
      </c>
      <c r="K181" s="1">
        <f ca="1">IF(M181&gt;$H$2,E181-B181,"")</f>
        <v>5.1633749114132748</v>
      </c>
      <c r="L181" s="58">
        <f ca="1">IF(M181&gt;($H$2+1),ABS(K181-K180)^2,"")</f>
        <v>102.44601179138617</v>
      </c>
      <c r="M181" s="5">
        <v>178</v>
      </c>
    </row>
    <row r="182" spans="1:13" hidden="1">
      <c r="A182" s="6">
        <v>40483</v>
      </c>
      <c r="B182" s="28">
        <v>30.74</v>
      </c>
      <c r="C182" s="51">
        <f ca="1">IF($M182&gt;=$H$2,IF(C181="xxxxx",SUM($B$4:$B182)/$H$2,$C$2*($B182-OFFSET($B182,-$H$2,2,1,1))+(1-$C$2)*OFFSET($B182,-1,1,1,1)),"xxxxx")</f>
        <v>22.500388575453314</v>
      </c>
      <c r="D182" s="51">
        <f ca="1">IF(M182&gt;$H$2,$E$2*(B182-C182)+(1-$E$2)*OFFSET(B182,-$H$2,2,1,1),B182-OFFSET($B$4,$H$2-$M$4,1,1,1))</f>
        <v>8.239611424546684</v>
      </c>
      <c r="E182" s="62">
        <f ca="1">IF(M182&gt;$H$2,IF(C181="xxxxx","",C181+OFFSET(E182,-$H$2,-1,1,1)),"xxxxx")</f>
        <v>24.123893432363154</v>
      </c>
      <c r="F182" s="61">
        <f ca="1">IF(E182="xxxxx","",ABS(E182-B182))</f>
        <v>6.6161065676368445</v>
      </c>
      <c r="G182" s="59">
        <f ca="1">IF(M182&gt;$H$2,(E182-B182)^2,"")</f>
        <v>43.772866114327385</v>
      </c>
      <c r="H182" s="60">
        <f ca="1">IF(M182&gt;$H$2,ABS((B182-E182)/B182),"")</f>
        <v>0.21522792998168006</v>
      </c>
      <c r="I182" s="59">
        <f ca="1">IF(M182&gt;$H$2,((E182-B182)/B181)^2,"")</f>
        <v>6.7741356871478711E-2</v>
      </c>
      <c r="J182" s="1">
        <f>IF(M182&gt;$H$2,((B182-B181)/B181)^2,"")</f>
        <v>4.3799804511585327E-2</v>
      </c>
      <c r="K182" s="1">
        <f ca="1">IF(M182&gt;$H$2,E182-B182,"")</f>
        <v>-6.6161065676368445</v>
      </c>
      <c r="L182" s="58">
        <f ca="1">IF(M182&gt;($H$2+1),ABS(K182-K181)^2,"")</f>
        <v>138.75618391528479</v>
      </c>
      <c r="M182" s="5">
        <v>179</v>
      </c>
    </row>
    <row r="183" spans="1:13" hidden="1">
      <c r="A183" s="6">
        <v>40513</v>
      </c>
      <c r="B183" s="28">
        <v>18.079999999999998</v>
      </c>
      <c r="C183" s="51">
        <f ca="1">IF($M183&gt;=$H$2,IF(C182="xxxxx",SUM($B$4:$B183)/$H$2,$C$2*($B183-OFFSET($B183,-$H$2,2,1,1))+(1-$C$2)*OFFSET($B183,-1,1,1,1)),"xxxxx")</f>
        <v>21.787192320000031</v>
      </c>
      <c r="D183" s="51">
        <f ca="1">IF(M183&gt;$H$2,$E$2*(B183-C183)+(1-$E$2)*OFFSET(B183,-$H$2,2,1,1),B183-OFFSET($B$4,$H$2-$M$4,1,1,1))</f>
        <v>-3.7071923200000327</v>
      </c>
      <c r="E183" s="62">
        <f ca="1">IF(M183&gt;$H$2,IF(C182="xxxxx","",C182+OFFSET(E183,-$H$2,-1,1,1)),"xxxxx")</f>
        <v>18.84611830603788</v>
      </c>
      <c r="F183" s="61">
        <f ca="1">IF(E183="xxxxx","",ABS(E183-B183))</f>
        <v>0.76611830603788178</v>
      </c>
      <c r="G183" s="59">
        <f ca="1">IF(M183&gt;$H$2,(E183-B183)^2,"")</f>
        <v>0.5869372588463535</v>
      </c>
      <c r="H183" s="60">
        <f ca="1">IF(M183&gt;$H$2,ABS((B183-E183)/B183),"")</f>
        <v>4.2373800112714702E-2</v>
      </c>
      <c r="I183" s="59">
        <f ca="1">IF(M183&gt;$H$2,((E183-B183)/B182)^2,"")</f>
        <v>6.211320700178016E-4</v>
      </c>
      <c r="J183" s="1">
        <f>IF(M183&gt;$H$2,((B183-B182)/B182)^2,"")</f>
        <v>0.16961321453168413</v>
      </c>
      <c r="K183" s="1">
        <f ca="1">IF(M183&gt;$H$2,E183-B183,"")</f>
        <v>0.76611830603788178</v>
      </c>
      <c r="L183" s="58">
        <f ca="1">IF(M183&gt;($H$2+1),ABS(K183-K182)^2,"")</f>
        <v>54.497244085501826</v>
      </c>
      <c r="M183" s="5">
        <v>180</v>
      </c>
    </row>
    <row r="184" spans="1:13" hidden="1">
      <c r="A184" s="6">
        <v>40544</v>
      </c>
      <c r="B184" s="28">
        <v>10.39</v>
      </c>
      <c r="C184" s="51">
        <f ca="1">IF($M184&gt;=$H$2,IF(C183="xxxxx",SUM($B$4:$B184)/$H$2,$C$2*($B184-OFFSET($B184,-$H$2,2,1,1))+(1-$C$2)*OFFSET($B184,-1,1,1,1)),"xxxxx")</f>
        <v>16.514748072194642</v>
      </c>
      <c r="D184" s="51">
        <f ca="1">IF(M184&gt;$H$2,$E$2*(B184-C184)+(1-$E$2)*OFFSET(B184,-$H$2,2,1,1),B184-OFFSET($B$4,$H$2-$M$4,1,1,1))</f>
        <v>-6.1247480721946417</v>
      </c>
      <c r="E184" s="62">
        <f ca="1">IF(M184&gt;$H$2,IF(C183="xxxxx","",C183+OFFSET(E184,-$H$2,-1,1,1)),"xxxxx")</f>
        <v>16.053680964281813</v>
      </c>
      <c r="F184" s="61">
        <f ca="1">IF(E184="xxxxx","",ABS(E184-B184))</f>
        <v>5.6636809642818129</v>
      </c>
      <c r="G184" s="59">
        <f ca="1">IF(M184&gt;$H$2,(E184-B184)^2,"")</f>
        <v>32.077282065168163</v>
      </c>
      <c r="H184" s="60">
        <f ca="1">IF(M184&gt;$H$2,ABS((B184-E184)/B184),"")</f>
        <v>0.54510885123020336</v>
      </c>
      <c r="I184" s="59">
        <f ca="1">IF(M184&gt;$H$2,((E184-B184)/B183)^2,"")</f>
        <v>9.812975414446172E-2</v>
      </c>
      <c r="J184" s="1">
        <f>IF(M184&gt;$H$2,((B184-B183)/B183)^2,"")</f>
        <v>0.18090718977601997</v>
      </c>
      <c r="K184" s="1">
        <f ca="1">IF(M184&gt;$H$2,E184-B184,"")</f>
        <v>5.6636809642818129</v>
      </c>
      <c r="L184" s="58">
        <f ca="1">IF(M184&gt;($H$2+1),ABS(K184-K183)^2,"")</f>
        <v>23.986119991425362</v>
      </c>
      <c r="M184" s="5">
        <v>181</v>
      </c>
    </row>
    <row r="185" spans="1:13" hidden="1">
      <c r="A185" s="6">
        <v>40575</v>
      </c>
      <c r="B185" s="28">
        <v>10.4</v>
      </c>
      <c r="C185" s="51">
        <f ca="1">IF($M185&gt;=$H$2,IF(C184="xxxxx",SUM($B$4:$B185)/$H$2,$C$2*($B185-OFFSET($B185,-$H$2,2,1,1))+(1-$C$2)*OFFSET($B185,-1,1,1,1)),"xxxxx")</f>
        <v>15.790293461167778</v>
      </c>
      <c r="D185" s="51">
        <f ca="1">IF(M185&gt;$H$2,$E$2*(B185-C185)+(1-$E$2)*OFFSET(B185,-$H$2,2,1,1),B185-OFFSET($B$4,$H$2-$M$4,1,1,1))</f>
        <v>-5.3902934611677775</v>
      </c>
      <c r="E185" s="62">
        <f ca="1">IF(M185&gt;$H$2,IF(C184="xxxxx","",C184+OFFSET(E185,-$H$2,-1,1,1)),"xxxxx")</f>
        <v>11.178212077191125</v>
      </c>
      <c r="F185" s="61">
        <f ca="1">IF(E185="xxxxx","",ABS(E185-B185))</f>
        <v>0.77821207719112451</v>
      </c>
      <c r="G185" s="59">
        <f ca="1">IF(M185&gt;$H$2,(E185-B185)^2,"")</f>
        <v>0.60561403708612471</v>
      </c>
      <c r="H185" s="60">
        <f ca="1">IF(M185&gt;$H$2,ABS((B185-E185)/B185),"")</f>
        <v>7.482808434530043E-2</v>
      </c>
      <c r="I185" s="59">
        <f ca="1">IF(M185&gt;$H$2,((E185-B185)/B184)^2,"")</f>
        <v>5.6100255306392802E-3</v>
      </c>
      <c r="J185" s="1">
        <f>IF(M185&gt;$H$2,((B185-B184)/B184)^2,"")</f>
        <v>9.2633677343929142E-7</v>
      </c>
      <c r="K185" s="1">
        <f ca="1">IF(M185&gt;$H$2,E185-B185,"")</f>
        <v>0.77821207719112451</v>
      </c>
      <c r="L185" s="58">
        <f ca="1">IF(M185&gt;($H$2+1),ABS(K185-K184)^2,"")</f>
        <v>23.867806246731128</v>
      </c>
      <c r="M185" s="5">
        <v>182</v>
      </c>
    </row>
    <row r="186" spans="1:13" hidden="1">
      <c r="A186" s="6">
        <v>40603</v>
      </c>
      <c r="B186" s="28">
        <v>7.54</v>
      </c>
      <c r="C186" s="51">
        <f ca="1">IF($M186&gt;=$H$2,IF(C185="xxxxx",SUM($B$4:$B186)/$H$2,$C$2*($B186-OFFSET($B186,-$H$2,2,1,1))+(1-$C$2)*OFFSET($B186,-1,1,1,1)),"xxxxx")</f>
        <v>12.715284195043253</v>
      </c>
      <c r="D186" s="51">
        <f ca="1">IF(M186&gt;$H$2,$E$2*(B186-C186)+(1-$E$2)*OFFSET(B186,-$H$2,2,1,1),B186-OFFSET($B$4,$H$2-$M$4,1,1,1))</f>
        <v>-5.1752841950432531</v>
      </c>
      <c r="E186" s="62">
        <f ca="1">IF(M186&gt;$H$2,IF(C185="xxxxx","",C185+OFFSET(E186,-$H$2,-1,1,1)),"xxxxx")</f>
        <v>10.843187407394373</v>
      </c>
      <c r="F186" s="61">
        <f ca="1">IF(E186="xxxxx","",ABS(E186-B186))</f>
        <v>3.3031874073943728</v>
      </c>
      <c r="G186" s="59">
        <f ca="1">IF(M186&gt;$H$2,(E186-B186)^2,"")</f>
        <v>10.911047048368758</v>
      </c>
      <c r="H186" s="60">
        <f ca="1">IF(M186&gt;$H$2,ABS((B186-E186)/B186),"")</f>
        <v>0.43808851556954548</v>
      </c>
      <c r="I186" s="59">
        <f ca="1">IF(M186&gt;$H$2,((E186-B186)/B185)^2,"")</f>
        <v>0.10087876339098334</v>
      </c>
      <c r="J186" s="1">
        <f>IF(M186&gt;$H$2,((B186-B185)/B185)^2,"")</f>
        <v>7.5625000000000012E-2</v>
      </c>
      <c r="K186" s="1">
        <f ca="1">IF(M186&gt;$H$2,E186-B186,"")</f>
        <v>3.3031874073943728</v>
      </c>
      <c r="L186" s="58">
        <f ca="1">IF(M186&gt;($H$2+1),ABS(K186-K185)^2,"")</f>
        <v>6.3755004181350028</v>
      </c>
      <c r="M186" s="5">
        <v>183</v>
      </c>
    </row>
    <row r="187" spans="1:13" hidden="1">
      <c r="A187" s="6">
        <v>40634</v>
      </c>
      <c r="B187" s="28">
        <v>4.53</v>
      </c>
      <c r="C187" s="51">
        <f ca="1">IF($M187&gt;=$H$2,IF(C186="xxxxx",SUM($B$4:$B187)/$H$2,$C$2*($B187-OFFSET($B187,-$H$2,2,1,1))+(1-$C$2)*OFFSET($B187,-1,1,1,1)),"xxxxx")</f>
        <v>9.4824985645896191</v>
      </c>
      <c r="D187" s="51">
        <f ca="1">IF(M187&gt;$H$2,$E$2*(B187-C187)+(1-$E$2)*OFFSET(B187,-$H$2,2,1,1),B187-OFFSET($B$4,$H$2-$M$4,1,1,1))</f>
        <v>-4.9524985645896189</v>
      </c>
      <c r="E187" s="62">
        <f ca="1">IF(M187&gt;$H$2,IF(C186="xxxxx","",C186+OFFSET(E187,-$H$2,-1,1,1)),"xxxxx")</f>
        <v>8.0026714169476865</v>
      </c>
      <c r="F187" s="61">
        <f ca="1">IF(E187="xxxxx","",ABS(E187-B187))</f>
        <v>3.4726714169476862</v>
      </c>
      <c r="G187" s="59">
        <f ca="1">IF(M187&gt;$H$2,(E187-B187)^2,"")</f>
        <v>12.059446770085451</v>
      </c>
      <c r="H187" s="60">
        <f ca="1">IF(M187&gt;$H$2,ABS((B187-E187)/B187),"")</f>
        <v>0.76659413177653113</v>
      </c>
      <c r="I187" s="59">
        <f ca="1">IF(M187&gt;$H$2,((E187-B187)/B186)^2,"")</f>
        <v>0.21212150177102229</v>
      </c>
      <c r="J187" s="1">
        <f>IF(M187&gt;$H$2,((B187-B186)/B186)^2,"")</f>
        <v>0.15936402845302503</v>
      </c>
      <c r="K187" s="1">
        <f ca="1">IF(M187&gt;$H$2,E187-B187,"")</f>
        <v>3.4726714169476862</v>
      </c>
      <c r="L187" s="58">
        <f ca="1">IF(M187&gt;($H$2+1),ABS(K187-K186)^2,"")</f>
        <v>2.8724829494267641E-2</v>
      </c>
      <c r="M187" s="5">
        <v>184</v>
      </c>
    </row>
    <row r="188" spans="1:13" hidden="1">
      <c r="A188" s="6">
        <v>40664</v>
      </c>
      <c r="B188" s="28">
        <v>4.84</v>
      </c>
      <c r="C188" s="51">
        <f ca="1">IF($M188&gt;=$H$2,IF(C187="xxxxx",SUM($B$4:$B188)/$H$2,$C$2*($B188-OFFSET($B188,-$H$2,2,1,1))+(1-$C$2)*OFFSET($B188,-1,1,1,1)),"xxxxx")</f>
        <v>8.7711860274675946</v>
      </c>
      <c r="D188" s="51">
        <f ca="1">IF(M188&gt;$H$2,$E$2*(B188-C188)+(1-$E$2)*OFFSET(B188,-$H$2,2,1,1),B188-OFFSET($B$4,$H$2-$M$4,1,1,1))</f>
        <v>-3.9311860274675947</v>
      </c>
      <c r="E188" s="62">
        <f ca="1">IF(M188&gt;$H$2,IF(C187="xxxxx","",C187+OFFSET(E188,-$H$2,-1,1,1)),"xxxxx")</f>
        <v>5.6040948081774218</v>
      </c>
      <c r="F188" s="61">
        <f ca="1">IF(E188="xxxxx","",ABS(E188-B188))</f>
        <v>0.76409480817742192</v>
      </c>
      <c r="G188" s="59">
        <f ca="1">IF(M188&gt;$H$2,(E188-B188)^2,"")</f>
        <v>0.58384087588369116</v>
      </c>
      <c r="H188" s="60">
        <f ca="1">IF(M188&gt;$H$2,ABS((B188-E188)/B188),"")</f>
        <v>0.15787082813583098</v>
      </c>
      <c r="I188" s="59">
        <f ca="1">IF(M188&gt;$H$2,((E188-B188)/B187)^2,"")</f>
        <v>2.845103654730987E-2</v>
      </c>
      <c r="J188" s="1">
        <f>IF(M188&gt;$H$2,((B188-B187)/B187)^2,"")</f>
        <v>4.6830304713730746E-3</v>
      </c>
      <c r="K188" s="1">
        <f ca="1">IF(M188&gt;$H$2,E188-B188,"")</f>
        <v>0.76409480817742192</v>
      </c>
      <c r="L188" s="58">
        <f ca="1">IF(M188&gt;($H$2+1),ABS(K188-K187)^2,"")</f>
        <v>7.3363872455774253</v>
      </c>
      <c r="M188" s="5">
        <v>185</v>
      </c>
    </row>
    <row r="189" spans="1:13" hidden="1">
      <c r="A189" s="6">
        <v>40695</v>
      </c>
      <c r="B189" s="28">
        <v>5.67</v>
      </c>
      <c r="C189" s="51">
        <f ca="1">IF($M189&gt;=$H$2,IF(C188="xxxxx",SUM($B$4:$B189)/$H$2,$C$2*($B189-OFFSET($B189,-$H$2,2,1,1))+(1-$C$2)*OFFSET($B189,-1,1,1,1)),"xxxxx")</f>
        <v>8.9902110677176967</v>
      </c>
      <c r="D189" s="51">
        <f ca="1">IF(M189&gt;$H$2,$E$2*(B189-C189)+(1-$E$2)*OFFSET(B189,-$H$2,2,1,1),B189-OFFSET($B$4,$H$2-$M$4,1,1,1))</f>
        <v>-3.3202110677176968</v>
      </c>
      <c r="E189" s="62">
        <f ca="1">IF(M189&gt;$H$2,IF(C188="xxxxx","",C188+OFFSET(E189,-$H$2,-1,1,1)),"xxxxx")</f>
        <v>5.4347224147164948</v>
      </c>
      <c r="F189" s="61">
        <f ca="1">IF(E189="xxxxx","",ABS(E189-B189))</f>
        <v>0.23527758528350518</v>
      </c>
      <c r="G189" s="59">
        <f ca="1">IF(M189&gt;$H$2,(E189-B189)^2,"")</f>
        <v>5.5355542136837049E-2</v>
      </c>
      <c r="H189" s="60">
        <f ca="1">IF(M189&gt;$H$2,ABS((B189-E189)/B189),"")</f>
        <v>4.1495164952999153E-2</v>
      </c>
      <c r="I189" s="59">
        <f ca="1">IF(M189&gt;$H$2,((E189-B189)/B188)^2,"")</f>
        <v>2.3630362567804903E-3</v>
      </c>
      <c r="J189" s="1">
        <f>IF(M189&gt;$H$2,((B189-B188)/B188)^2,"")</f>
        <v>2.940799808756233E-2</v>
      </c>
      <c r="K189" s="1">
        <f ca="1">IF(M189&gt;$H$2,E189-B189,"")</f>
        <v>-0.23527758528350518</v>
      </c>
      <c r="L189" s="58">
        <f ca="1">IF(M189&gt;($H$2+1),ABS(K189-K188)^2,"")</f>
        <v>0.99874518081182206</v>
      </c>
      <c r="M189" s="5">
        <v>186</v>
      </c>
    </row>
    <row r="190" spans="1:13" hidden="1">
      <c r="A190" s="6">
        <v>40725</v>
      </c>
      <c r="B190" s="28">
        <v>9.7100000000000009</v>
      </c>
      <c r="C190" s="51">
        <f ca="1">IF($M190&gt;=$H$2,IF(C189="xxxxx",SUM($B$4:$B190)/$H$2,$C$2*($B190-OFFSET($B190,-$H$2,2,1,1))+(1-$C$2)*OFFSET($B190,-1,1,1,1)),"xxxxx")</f>
        <v>10.811967902850665</v>
      </c>
      <c r="D190" s="51">
        <f ca="1">IF(M190&gt;$H$2,$E$2*(B190-C190)+(1-$E$2)*OFFSET(B190,-$H$2,2,1,1),B190-OFFSET($B$4,$H$2-$M$4,1,1,1))</f>
        <v>-1.1019679028506637</v>
      </c>
      <c r="E190" s="62">
        <f ca="1">IF(M190&gt;$H$2,IF(C189="xxxxx","",C189+OFFSET(E190,-$H$2,-1,1,1)),"xxxxx")</f>
        <v>7.7530614296229725</v>
      </c>
      <c r="F190" s="61">
        <f ca="1">IF(E190="xxxxx","",ABS(E190-B190))</f>
        <v>1.9569385703770283</v>
      </c>
      <c r="G190" s="59">
        <f ca="1">IF(M190&gt;$H$2,(E190-B190)^2,"")</f>
        <v>3.8296085682292875</v>
      </c>
      <c r="H190" s="60">
        <f ca="1">IF(M190&gt;$H$2,ABS((B190-E190)/B190),"")</f>
        <v>0.20153847274737674</v>
      </c>
      <c r="I190" s="59">
        <f ca="1">IF(M190&gt;$H$2,((E190-B190)/B189)^2,"")</f>
        <v>0.11912098293345302</v>
      </c>
      <c r="J190" s="1">
        <f>IF(M190&gt;$H$2,((B190-B189)/B189)^2,"")</f>
        <v>0.5076876658299353</v>
      </c>
      <c r="K190" s="1">
        <f ca="1">IF(M190&gt;$H$2,E190-B190,"")</f>
        <v>-1.9569385703770283</v>
      </c>
      <c r="L190" s="58">
        <f ca="1">IF(M190&gt;($H$2+1),ABS(K190-K189)^2,"")</f>
        <v>2.9641165475932008</v>
      </c>
      <c r="M190" s="5">
        <v>187</v>
      </c>
    </row>
    <row r="191" spans="1:13" hidden="1">
      <c r="A191" s="6">
        <v>40756</v>
      </c>
      <c r="B191" s="28">
        <v>28.91</v>
      </c>
      <c r="C191" s="51">
        <f ca="1">IF($M191&gt;=$H$2,IF(C190="xxxxx",SUM($B$4:$B191)/$H$2,$C$2*($B191-OFFSET($B191,-$H$2,2,1,1))+(1-$C$2)*OFFSET($B191,-1,1,1,1)),"xxxxx")</f>
        <v>21.983361938437326</v>
      </c>
      <c r="D191" s="51">
        <f ca="1">IF(M191&gt;$H$2,$E$2*(B191-C191)+(1-$E$2)*OFFSET(B191,-$H$2,2,1,1),B191-OFFSET($B$4,$H$2-$M$4,1,1,1))</f>
        <v>6.9266380615626737</v>
      </c>
      <c r="E191" s="62">
        <f ca="1">IF(M191&gt;$H$2,IF(C190="xxxxx","",C190+OFFSET(E191,-$H$2,-1,1,1)),"xxxxx")</f>
        <v>16.909643283059911</v>
      </c>
      <c r="F191" s="61">
        <f ca="1">IF(E191="xxxxx","",ABS(E191-B191))</f>
        <v>12.00035671694009</v>
      </c>
      <c r="G191" s="59">
        <f ca="1">IF(M191&gt;$H$2,(E191-B191)^2,"")</f>
        <v>144.00856133380913</v>
      </c>
      <c r="H191" s="60">
        <f ca="1">IF(M191&gt;$H$2,ABS((B191-E191)/B191),"")</f>
        <v>0.41509362562919716</v>
      </c>
      <c r="I191" s="59">
        <f ca="1">IF(M191&gt;$H$2,((E191-B191)/B190)^2,"")</f>
        <v>1.527389680060679</v>
      </c>
      <c r="J191" s="1">
        <f>IF(M191&gt;$H$2,((B191-B190)/B190)^2,"")</f>
        <v>3.9098851237907546</v>
      </c>
      <c r="K191" s="1">
        <f ca="1">IF(M191&gt;$H$2,E191-B191,"")</f>
        <v>-12.00035671694009</v>
      </c>
      <c r="L191" s="58">
        <f ca="1">IF(M191&gt;($H$2+1),ABS(K191-K190)^2,"")</f>
        <v>100.87024806671219</v>
      </c>
      <c r="M191" s="5">
        <v>188</v>
      </c>
    </row>
    <row r="192" spans="1:13" hidden="1">
      <c r="A192" s="6">
        <v>40787</v>
      </c>
      <c r="B192" s="28">
        <v>38.74</v>
      </c>
      <c r="C192" s="51">
        <f ca="1">IF($M192&gt;=$H$2,IF(C191="xxxxx",SUM($B$4:$B192)/$H$2,$C$2*($B192-OFFSET($B192,-$H$2,2,1,1))+(1-$C$2)*OFFSET($B192,-1,1,1,1)),"xxxxx")</f>
        <v>27.712857210052512</v>
      </c>
      <c r="D192" s="51">
        <f ca="1">IF(M192&gt;$H$2,$E$2*(B192-C192)+(1-$E$2)*OFFSET(B192,-$H$2,2,1,1),B192-OFFSET($B$4,$H$2-$M$4,1,1,1))</f>
        <v>11.02714278994749</v>
      </c>
      <c r="E192" s="62">
        <f ca="1">IF(M192&gt;$H$2,IF(C191="xxxxx","",C191+OFFSET(E192,-$H$2,-1,1,1)),"xxxxx")</f>
        <v>32.58535297489459</v>
      </c>
      <c r="F192" s="61">
        <f ca="1">IF(E192="xxxxx","",ABS(E192-B192))</f>
        <v>6.1546470251054117</v>
      </c>
      <c r="G192" s="59">
        <f ca="1">IF(M192&gt;$H$2,(E192-B192)^2,"")</f>
        <v>37.879680003638896</v>
      </c>
      <c r="H192" s="60">
        <f ca="1">IF(M192&gt;$H$2,ABS((B192-E192)/B192),"")</f>
        <v>0.15887059951227184</v>
      </c>
      <c r="I192" s="59">
        <f ca="1">IF(M192&gt;$H$2,((E192-B192)/B191)^2,"")</f>
        <v>4.5322109759206787E-2</v>
      </c>
      <c r="J192" s="1">
        <f>IF(M192&gt;$H$2,((B192-B191)/B191)^2,"")</f>
        <v>0.11561411319448081</v>
      </c>
      <c r="K192" s="1">
        <f ca="1">IF(M192&gt;$H$2,E192-B192,"")</f>
        <v>-6.1546470251054117</v>
      </c>
      <c r="L192" s="58">
        <f ca="1">IF(M192&gt;($H$2+1),ABS(K192-K191)^2,"")</f>
        <v>34.172321801209883</v>
      </c>
      <c r="M192" s="5">
        <v>189</v>
      </c>
    </row>
    <row r="193" spans="1:13" hidden="1">
      <c r="A193" s="6">
        <v>40817</v>
      </c>
      <c r="B193" s="28">
        <v>33.14</v>
      </c>
      <c r="C193" s="51">
        <f ca="1">IF($M193&gt;=$H$2,IF(C192="xxxxx",SUM($B$4:$B193)/$H$2,$C$2*($B193-OFFSET($B193,-$H$2,2,1,1))+(1-$C$2)*OFFSET($B193,-1,1,1,1)),"xxxxx")</f>
        <v>24.313552703530132</v>
      </c>
      <c r="D193" s="51">
        <f ca="1">IF(M193&gt;$H$2,$E$2*(B193-C193)+(1-$E$2)*OFFSET(B193,-$H$2,2,1,1),B193-OFFSET($B$4,$H$2-$M$4,1,1,1))</f>
        <v>8.826447296469869</v>
      </c>
      <c r="E193" s="62">
        <f ca="1">IF(M193&gt;$H$2,IF(C192="xxxxx","",C192+OFFSET(E193,-$H$2,-1,1,1)),"xxxxx")</f>
        <v>36.791546668018711</v>
      </c>
      <c r="F193" s="61">
        <f ca="1">IF(E193="xxxxx","",ABS(E193-B193))</f>
        <v>3.6515466680187103</v>
      </c>
      <c r="G193" s="59">
        <f ca="1">IF(M193&gt;$H$2,(E193-B193)^2,"")</f>
        <v>13.333793068718546</v>
      </c>
      <c r="H193" s="60">
        <f ca="1">IF(M193&gt;$H$2,ABS((B193-E193)/B193),"")</f>
        <v>0.11018547580020248</v>
      </c>
      <c r="I193" s="59">
        <f ca="1">IF(M193&gt;$H$2,((E193-B193)/B192)^2,"")</f>
        <v>8.8845304083792695E-3</v>
      </c>
      <c r="J193" s="1">
        <f>IF(M193&gt;$H$2,((B193-B192)/B192)^2,"")</f>
        <v>2.0895695033727634E-2</v>
      </c>
      <c r="K193" s="1">
        <f ca="1">IF(M193&gt;$H$2,E193-B193,"")</f>
        <v>3.6515466680187103</v>
      </c>
      <c r="L193" s="58">
        <f ca="1">IF(M193&gt;($H$2+1),ABS(K193-K192)^2,"")</f>
        <v>96.161434747067304</v>
      </c>
      <c r="M193" s="5">
        <v>190</v>
      </c>
    </row>
    <row r="194" spans="1:13" hidden="1">
      <c r="A194" s="6">
        <v>40848</v>
      </c>
      <c r="B194" s="28">
        <v>24.65</v>
      </c>
      <c r="C194" s="51">
        <f ca="1">IF($M194&gt;=$H$2,IF(C193="xxxxx",SUM($B$4:$B194)/$H$2,$C$2*($B194-OFFSET($B194,-$H$2,2,1,1))+(1-$C$2)*OFFSET($B194,-1,1,1,1)),"xxxxx")</f>
        <v>16.956324690630506</v>
      </c>
      <c r="D194" s="51">
        <f ca="1">IF(M194&gt;$H$2,$E$2*(B194-C194)+(1-$E$2)*OFFSET(B194,-$H$2,2,1,1),B194-OFFSET($B$4,$H$2-$M$4,1,1,1))</f>
        <v>7.6936753093694925</v>
      </c>
      <c r="E194" s="62">
        <f ca="1">IF(M194&gt;$H$2,IF(C193="xxxxx","",C193+OFFSET(E194,-$H$2,-1,1,1)),"xxxxx")</f>
        <v>32.553164128076816</v>
      </c>
      <c r="F194" s="61">
        <f ca="1">IF(E194="xxxxx","",ABS(E194-B194))</f>
        <v>7.903164128076817</v>
      </c>
      <c r="G194" s="59">
        <f ca="1">IF(M194&gt;$H$2,(E194-B194)^2,"")</f>
        <v>62.460003235320194</v>
      </c>
      <c r="H194" s="60">
        <f ca="1">IF(M194&gt;$H$2,ABS((B194-E194)/B194),"")</f>
        <v>0.32061517760960723</v>
      </c>
      <c r="I194" s="59">
        <f ca="1">IF(M194&gt;$H$2,((E194-B194)/B193)^2,"")</f>
        <v>5.6871802655146561E-2</v>
      </c>
      <c r="J194" s="1">
        <f>IF(M194&gt;$H$2,((B194-B193)/B193)^2,"")</f>
        <v>6.5631204134250248E-2</v>
      </c>
      <c r="K194" s="1">
        <f ca="1">IF(M194&gt;$H$2,E194-B194,"")</f>
        <v>7.903164128076817</v>
      </c>
      <c r="L194" s="58">
        <f ca="1">IF(M194&gt;($H$2+1),ABS(K194-K193)^2,"")</f>
        <v>18.076251026670946</v>
      </c>
      <c r="M194" s="5">
        <v>191</v>
      </c>
    </row>
    <row r="195" spans="1:13" hidden="1">
      <c r="A195" s="6">
        <v>40878</v>
      </c>
      <c r="B195" s="28">
        <v>14.19</v>
      </c>
      <c r="C195" s="51">
        <f ca="1">IF($M195&gt;=$H$2,IF(C194="xxxxx",SUM($B$4:$B195)/$H$2,$C$2*($B195-OFFSET($B195,-$H$2,2,1,1))+(1-$C$2)*OFFSET($B195,-1,1,1,1)),"xxxxx")</f>
        <v>17.832198905950946</v>
      </c>
      <c r="D195" s="51">
        <f ca="1">IF(M195&gt;$H$2,$E$2*(B195-C195)+(1-$E$2)*OFFSET(B195,-$H$2,2,1,1),B195-OFFSET($B$4,$H$2-$M$4,1,1,1))</f>
        <v>-3.6421989059509468</v>
      </c>
      <c r="E195" s="62">
        <f ca="1">IF(M195&gt;$H$2,IF(C194="xxxxx","",C194+OFFSET(E195,-$H$2,-1,1,1)),"xxxxx")</f>
        <v>13.249132370630473</v>
      </c>
      <c r="F195" s="61">
        <f ca="1">IF(E195="xxxxx","",ABS(E195-B195))</f>
        <v>0.94086762936952617</v>
      </c>
      <c r="G195" s="59">
        <f ca="1">IF(M195&gt;$H$2,(E195-B195)^2,"")</f>
        <v>0.88523189599543206</v>
      </c>
      <c r="H195" s="60">
        <f ca="1">IF(M195&gt;$H$2,ABS((B195-E195)/B195),"")</f>
        <v>6.6304977404476828E-2</v>
      </c>
      <c r="I195" s="59">
        <f ca="1">IF(M195&gt;$H$2,((E195-B195)/B194)^2,"")</f>
        <v>1.456878071492468E-3</v>
      </c>
      <c r="J195" s="1">
        <f>IF(M195&gt;$H$2,((B195-B194)/B194)^2,"")</f>
        <v>0.18006508975556365</v>
      </c>
      <c r="K195" s="1">
        <f ca="1">IF(M195&gt;$H$2,E195-B195,"")</f>
        <v>-0.94086762936952617</v>
      </c>
      <c r="L195" s="58">
        <f ca="1">IF(M195&gt;($H$2+1),ABS(K195-K194)^2,"")</f>
        <v>78.216897726719452</v>
      </c>
      <c r="M195" s="5">
        <v>192</v>
      </c>
    </row>
    <row r="196" spans="1:13" hidden="1">
      <c r="A196" s="6">
        <v>40909</v>
      </c>
      <c r="B196" s="28">
        <v>5.28</v>
      </c>
      <c r="C196" s="51">
        <f ca="1">IF($M196&gt;=$H$2,IF(C195="xxxxx",SUM($B$4:$B196)/$H$2,$C$2*($B196-OFFSET($B196,-$H$2,2,1,1))+(1-$C$2)*OFFSET($B196,-1,1,1,1)),"xxxxx")</f>
        <v>11.848744613555503</v>
      </c>
      <c r="D196" s="51">
        <f ca="1">IF(M196&gt;$H$2,$E$2*(B196-C196)+(1-$E$2)*OFFSET(B196,-$H$2,2,1,1),B196-OFFSET($B$4,$H$2-$M$4,1,1,1))</f>
        <v>-6.568744613555503</v>
      </c>
      <c r="E196" s="62">
        <f ca="1">IF(M196&gt;$H$2,IF(C195="xxxxx","",C195+OFFSET(E196,-$H$2,-1,1,1)),"xxxxx")</f>
        <v>11.707450833756305</v>
      </c>
      <c r="F196" s="61">
        <f ca="1">IF(E196="xxxxx","",ABS(E196-B196))</f>
        <v>6.4274508337563043</v>
      </c>
      <c r="G196" s="59">
        <f ca="1">IF(M196&gt;$H$2,(E196-B196)^2,"")</f>
        <v>41.312124220354612</v>
      </c>
      <c r="H196" s="60">
        <f ca="1">IF(M196&gt;$H$2,ABS((B196-E196)/B196),"")</f>
        <v>1.2173202336659668</v>
      </c>
      <c r="I196" s="59">
        <f ca="1">IF(M196&gt;$H$2,((E196-B196)/B195)^2,"")</f>
        <v>0.20516946951373521</v>
      </c>
      <c r="J196" s="1">
        <f>IF(M196&gt;$H$2,((B196-B195)/B195)^2,"")</f>
        <v>0.39426717144402379</v>
      </c>
      <c r="K196" s="1">
        <f ca="1">IF(M196&gt;$H$2,E196-B196,"")</f>
        <v>6.4274508337563043</v>
      </c>
      <c r="L196" s="58">
        <f ca="1">IF(M196&gt;($H$2+1),ABS(K196-K195)^2,"")</f>
        <v>54.292116974041001</v>
      </c>
      <c r="M196" s="5">
        <v>193</v>
      </c>
    </row>
    <row r="197" spans="1:13" hidden="1">
      <c r="A197" s="6">
        <v>40940</v>
      </c>
      <c r="B197" s="28">
        <v>4.22</v>
      </c>
      <c r="C197" s="51">
        <f ca="1">IF($M197&gt;=$H$2,IF(C196="xxxxx",SUM($B$4:$B197)/$H$2,$C$2*($B197-OFFSET($B197,-$H$2,2,1,1))+(1-$C$2)*OFFSET($B197,-1,1,1,1)),"xxxxx")</f>
        <v>9.764921570409113</v>
      </c>
      <c r="D197" s="51">
        <f ca="1">IF(M197&gt;$H$2,$E$2*(B197-C197)+(1-$E$2)*OFFSET(B197,-$H$2,2,1,1),B197-OFFSET($B$4,$H$2-$M$4,1,1,1))</f>
        <v>-5.5449215704091133</v>
      </c>
      <c r="E197" s="62">
        <f ca="1">IF(M197&gt;$H$2,IF(C196="xxxxx","",C196+OFFSET(E197,-$H$2,-1,1,1)),"xxxxx")</f>
        <v>6.4584511523877257</v>
      </c>
      <c r="F197" s="61">
        <f ca="1">IF(E197="xxxxx","",ABS(E197-B197))</f>
        <v>2.238451152387726</v>
      </c>
      <c r="G197" s="59">
        <f ca="1">IF(M197&gt;$H$2,(E197-B197)^2,"")</f>
        <v>5.0106635616259387</v>
      </c>
      <c r="H197" s="60">
        <f ca="1">IF(M197&gt;$H$2,ABS((B197-E197)/B197),"")</f>
        <v>0.5304386617032526</v>
      </c>
      <c r="I197" s="59">
        <f ca="1">IF(M197&gt;$H$2,((E197-B197)/B196)^2,"")</f>
        <v>0.17973282403674307</v>
      </c>
      <c r="J197" s="1">
        <f>IF(M197&gt;$H$2,((B197-B196)/B196)^2,"")</f>
        <v>4.0303604224058799E-2</v>
      </c>
      <c r="K197" s="1">
        <f ca="1">IF(M197&gt;$H$2,E197-B197,"")</f>
        <v>2.238451152387726</v>
      </c>
      <c r="L197" s="58">
        <f ca="1">IF(M197&gt;($H$2+1),ABS(K197-K196)^2,"")</f>
        <v>17.547718330506051</v>
      </c>
      <c r="M197" s="5">
        <v>194</v>
      </c>
    </row>
    <row r="198" spans="1:13" hidden="1">
      <c r="A198" s="6">
        <v>40969</v>
      </c>
      <c r="B198" s="28">
        <v>4.68</v>
      </c>
      <c r="C198" s="51">
        <f ca="1">IF($M198&gt;=$H$2,IF(C197="xxxxx",SUM($B$4:$B198)/$H$2,$C$2*($B198-OFFSET($B198,-$H$2,2,1,1))+(1-$C$2)*OFFSET($B198,-1,1,1,1)),"xxxxx")</f>
        <v>9.8490421102971304</v>
      </c>
      <c r="D198" s="51">
        <f ca="1">IF(M198&gt;$H$2,$E$2*(B198-C198)+(1-$E$2)*OFFSET(B198,-$H$2,2,1,1),B198-OFFSET($B$4,$H$2-$M$4,1,1,1))</f>
        <v>-5.1690421102971307</v>
      </c>
      <c r="E198" s="62">
        <f ca="1">IF(M198&gt;$H$2,IF(C197="xxxxx","",C197+OFFSET(E198,-$H$2,-1,1,1)),"xxxxx")</f>
        <v>4.5896373753658599</v>
      </c>
      <c r="F198" s="61">
        <f ca="1">IF(E198="xxxxx","",ABS(E198-B198))</f>
        <v>9.0362624634139799E-2</v>
      </c>
      <c r="G198" s="59">
        <f ca="1">IF(M198&gt;$H$2,(E198-B198)^2,"")</f>
        <v>8.1654039307704485E-3</v>
      </c>
      <c r="H198" s="60">
        <f ca="1">IF(M198&gt;$H$2,ABS((B198-E198)/B198),"")</f>
        <v>1.9308253126952949E-2</v>
      </c>
      <c r="I198" s="59">
        <f ca="1">IF(M198&gt;$H$2,((E198-B198)/B197)^2,"")</f>
        <v>4.5851418043004702E-4</v>
      </c>
      <c r="J198" s="1">
        <f>IF(M198&gt;$H$2,((B198-B197)/B197)^2,"")</f>
        <v>1.1882033197816761E-2</v>
      </c>
      <c r="K198" s="1">
        <f ca="1">IF(M198&gt;$H$2,E198-B198,"")</f>
        <v>-9.0362624634139799E-2</v>
      </c>
      <c r="L198" s="58">
        <f ca="1">IF(M198&gt;($H$2+1),ABS(K198-K197)^2,"")</f>
        <v>5.4233736080468482</v>
      </c>
      <c r="M198" s="5">
        <v>195</v>
      </c>
    </row>
    <row r="199" spans="1:13" hidden="1">
      <c r="A199" s="6">
        <v>41000</v>
      </c>
      <c r="B199" s="28">
        <v>4.4800000000000004</v>
      </c>
      <c r="C199" s="51">
        <f ca="1">IF($M199&gt;=$H$2,IF(C198="xxxxx",SUM($B$4:$B199)/$H$2,$C$2*($B199-OFFSET($B199,-$H$2,2,1,1))+(1-$C$2)*OFFSET($B199,-1,1,1,1)),"xxxxx")</f>
        <v>9.461272630452406</v>
      </c>
      <c r="D199" s="51">
        <f ca="1">IF(M199&gt;$H$2,$E$2*(B199-C199)+(1-$E$2)*OFFSET(B199,-$H$2,2,1,1),B199-OFFSET($B$4,$H$2-$M$4,1,1,1))</f>
        <v>-4.9812726304524055</v>
      </c>
      <c r="E199" s="62">
        <f ca="1">IF(M199&gt;$H$2,IF(C198="xxxxx","",C198+OFFSET(E199,-$H$2,-1,1,1)),"xxxxx")</f>
        <v>4.8965435457075115</v>
      </c>
      <c r="F199" s="61">
        <f ca="1">IF(E199="xxxxx","",ABS(E199-B199))</f>
        <v>0.41654354570751106</v>
      </c>
      <c r="G199" s="59">
        <f ca="1">IF(M199&gt;$H$2,(E199-B199)^2,"")</f>
        <v>0.17350852547058537</v>
      </c>
      <c r="H199" s="60">
        <f ca="1">IF(M199&gt;$H$2,ABS((B199-E199)/B199),"")</f>
        <v>9.2978470023997992E-2</v>
      </c>
      <c r="I199" s="59">
        <f ca="1">IF(M199&gt;$H$2,((E199-B199)/B198)^2,"")</f>
        <v>7.9218955671791838E-3</v>
      </c>
      <c r="J199" s="1">
        <f>IF(M199&gt;$H$2,((B199-B198)/B198)^2,"")</f>
        <v>1.8262838775659159E-3</v>
      </c>
      <c r="K199" s="1">
        <f ca="1">IF(M199&gt;$H$2,E199-B199,"")</f>
        <v>0.41654354570751106</v>
      </c>
      <c r="L199" s="58">
        <f ca="1">IF(M199&gt;($H$2+1),ABS(K199-K198)^2,"")</f>
        <v>0.25695386553043875</v>
      </c>
      <c r="M199" s="5">
        <v>196</v>
      </c>
    </row>
    <row r="200" spans="1:13" hidden="1">
      <c r="A200" s="6">
        <v>41030</v>
      </c>
      <c r="B200" s="28">
        <v>4.1399999999999997</v>
      </c>
      <c r="C200" s="51">
        <f ca="1">IF($M200&gt;=$H$2,IF(C199="xxxxx",SUM($B$4:$B200)/$H$2,$C$2*($B200-OFFSET($B200,-$H$2,2,1,1))+(1-$C$2)*OFFSET($B200,-1,1,1,1)),"xxxxx")</f>
        <v>8.1672106661433013</v>
      </c>
      <c r="D200" s="51">
        <f ca="1">IF(M200&gt;$H$2,$E$2*(B200-C200)+(1-$E$2)*OFFSET(B200,-$H$2,2,1,1),B200-OFFSET($B$4,$H$2-$M$4,1,1,1))</f>
        <v>-4.0272106661433016</v>
      </c>
      <c r="E200" s="62">
        <f ca="1">IF(M200&gt;$H$2,IF(C199="xxxxx","",C199+OFFSET(E200,-$H$2,-1,1,1)),"xxxxx")</f>
        <v>5.5300866029848113</v>
      </c>
      <c r="F200" s="61">
        <f ca="1">IF(E200="xxxxx","",ABS(E200-B200))</f>
        <v>1.3900866029848116</v>
      </c>
      <c r="G200" s="59">
        <f ca="1">IF(M200&gt;$H$2,(E200-B200)^2,"")</f>
        <v>1.9323407637978531</v>
      </c>
      <c r="H200" s="60">
        <f ca="1">IF(M200&gt;$H$2,ABS((B200-E200)/B200),"")</f>
        <v>0.33576971086589652</v>
      </c>
      <c r="I200" s="59">
        <f ca="1">IF(M200&gt;$H$2,((E200-B200)/B199)^2,"")</f>
        <v>9.6278139140119429E-2</v>
      </c>
      <c r="J200" s="1">
        <f>IF(M200&gt;$H$2,((B200-B199)/B199)^2,"")</f>
        <v>5.7597257653061468E-3</v>
      </c>
      <c r="K200" s="1">
        <f ca="1">IF(M200&gt;$H$2,E200-B200,"")</f>
        <v>1.3900866029848116</v>
      </c>
      <c r="L200" s="58">
        <f ca="1">IF(M200&gt;($H$2+1),ABS(K200-K199)^2,"")</f>
        <v>0.94778608437283318</v>
      </c>
      <c r="M200" s="5">
        <v>197</v>
      </c>
    </row>
    <row r="201" spans="1:13" hidden="1">
      <c r="A201" s="6">
        <v>41061</v>
      </c>
      <c r="B201" s="28">
        <v>6.35</v>
      </c>
      <c r="C201" s="51">
        <f ca="1">IF($M201&gt;=$H$2,IF(C200="xxxxx",SUM($B$4:$B201)/$H$2,$C$2*($B201-OFFSET($B201,-$H$2,2,1,1))+(1-$C$2)*OFFSET($B201,-1,1,1,1)),"xxxxx")</f>
        <v>9.5663865504676728</v>
      </c>
      <c r="D201" s="51">
        <f ca="1">IF(M201&gt;$H$2,$E$2*(B201-C201)+(1-$E$2)*OFFSET(B201,-$H$2,2,1,1),B201-OFFSET($B$4,$H$2-$M$4,1,1,1))</f>
        <v>-3.2163865504676732</v>
      </c>
      <c r="E201" s="62">
        <f ca="1">IF(M201&gt;$H$2,IF(C200="xxxxx","",C200+OFFSET(E201,-$H$2,-1,1,1)),"xxxxx")</f>
        <v>4.8469995984256045</v>
      </c>
      <c r="F201" s="61">
        <f ca="1">IF(E201="xxxxx","",ABS(E201-B201))</f>
        <v>1.5030004015743952</v>
      </c>
      <c r="G201" s="59">
        <f ca="1">IF(M201&gt;$H$2,(E201-B201)^2,"")</f>
        <v>2.2590102071327931</v>
      </c>
      <c r="H201" s="60">
        <f ca="1">IF(M201&gt;$H$2,ABS((B201-E201)/B201),"")</f>
        <v>0.23669297662588901</v>
      </c>
      <c r="I201" s="59">
        <f ca="1">IF(M201&gt;$H$2,((E201-B201)/B200)^2,"")</f>
        <v>0.13180063753721166</v>
      </c>
      <c r="J201" s="1">
        <f>IF(M201&gt;$H$2,((B201-B200)/B200)^2,"")</f>
        <v>0.28495997572872184</v>
      </c>
      <c r="K201" s="1">
        <f ca="1">IF(M201&gt;$H$2,E201-B201,"")</f>
        <v>-1.5030004015743952</v>
      </c>
      <c r="L201" s="58">
        <f ca="1">IF(M201&gt;($H$2+1),ABS(K201-K200)^2,"")</f>
        <v>8.3699524159493635</v>
      </c>
      <c r="M201" s="5">
        <v>198</v>
      </c>
    </row>
    <row r="202" spans="1:13" hidden="1">
      <c r="A202" s="6">
        <v>41091</v>
      </c>
      <c r="B202" s="28">
        <v>7.39</v>
      </c>
      <c r="C202" s="51">
        <f ca="1">IF($M202&gt;=$H$2,IF(C201="xxxxx",SUM($B$4:$B202)/$H$2,$C$2*($B202-OFFSET($B202,-$H$2,2,1,1))+(1-$C$2)*OFFSET($B202,-1,1,1,1)),"xxxxx")</f>
        <v>8.5661867768419224</v>
      </c>
      <c r="D202" s="51">
        <f ca="1">IF(M202&gt;$H$2,$E$2*(B202-C202)+(1-$E$2)*OFFSET(B202,-$H$2,2,1,1),B202-OFFSET($B$4,$H$2-$M$4,1,1,1))</f>
        <v>-1.1761867768419227</v>
      </c>
      <c r="E202" s="62">
        <f ca="1">IF(M202&gt;$H$2,IF(C201="xxxxx","",C201+OFFSET(E202,-$H$2,-1,1,1)),"xxxxx")</f>
        <v>8.4644186476170091</v>
      </c>
      <c r="F202" s="61">
        <f ca="1">IF(E202="xxxxx","",ABS(E202-B202))</f>
        <v>1.0744186476170094</v>
      </c>
      <c r="G202" s="59">
        <f ca="1">IF(M202&gt;$H$2,(E202-B202)^2,"")</f>
        <v>1.1543754303471636</v>
      </c>
      <c r="H202" s="60">
        <f ca="1">IF(M202&gt;$H$2,ABS((B202-E202)/B202),"")</f>
        <v>0.1453881796504749</v>
      </c>
      <c r="I202" s="59">
        <f ca="1">IF(M202&gt;$H$2,((E202-B202)/B201)^2,"")</f>
        <v>2.8628567929745514E-2</v>
      </c>
      <c r="J202" s="1">
        <f>IF(M202&gt;$H$2,((B202-B201)/B201)^2,"")</f>
        <v>2.6823733647467304E-2</v>
      </c>
      <c r="K202" s="1">
        <f ca="1">IF(M202&gt;$H$2,E202-B202,"")</f>
        <v>1.0744186476170094</v>
      </c>
      <c r="L202" s="58">
        <f ca="1">IF(M202&gt;($H$2+1),ABS(K202-K201)^2,"")</f>
        <v>6.6430889551347239</v>
      </c>
      <c r="M202" s="5">
        <v>199</v>
      </c>
    </row>
    <row r="203" spans="1:13" hidden="1">
      <c r="A203" s="6">
        <v>41122</v>
      </c>
      <c r="B203" s="28">
        <v>12.35</v>
      </c>
      <c r="C203" s="51">
        <f ca="1">IF($M203&gt;=$H$2,IF(C202="xxxxx",SUM($B$4:$B203)/$H$2,$C$2*($B203-OFFSET($B203,-$H$2,2,1,1))+(1-$C$2)*OFFSET($B203,-1,1,1,1)),"xxxxx")</f>
        <v>5.6404625269048614</v>
      </c>
      <c r="D203" s="51">
        <f ca="1">IF(M203&gt;$H$2,$E$2*(B203-C203)+(1-$E$2)*OFFSET(B203,-$H$2,2,1,1),B203-OFFSET($B$4,$H$2-$M$4,1,1,1))</f>
        <v>6.7095374730951383</v>
      </c>
      <c r="E203" s="62">
        <f ca="1">IF(M203&gt;$H$2,IF(C202="xxxxx","",C202+OFFSET(E203,-$H$2,-1,1,1)),"xxxxx")</f>
        <v>15.492824838404596</v>
      </c>
      <c r="F203" s="61">
        <f ca="1">IF(E203="xxxxx","",ABS(E203-B203))</f>
        <v>3.1428248384045965</v>
      </c>
      <c r="G203" s="59">
        <f ca="1">IF(M203&gt;$H$2,(E203-B203)^2,"")</f>
        <v>9.8773479648928788</v>
      </c>
      <c r="H203" s="60">
        <f ca="1">IF(M203&gt;$H$2,ABS((B203-E203)/B203),"")</f>
        <v>0.25447974400037221</v>
      </c>
      <c r="I203" s="59">
        <f ca="1">IF(M203&gt;$H$2,((E203-B203)/B202)^2,"")</f>
        <v>0.18086372735882486</v>
      </c>
      <c r="J203" s="1">
        <f>IF(M203&gt;$H$2,((B203-B202)/B202)^2,"")</f>
        <v>0.45047892316904137</v>
      </c>
      <c r="K203" s="1">
        <f ca="1">IF(M203&gt;$H$2,E203-B203,"")</f>
        <v>3.1428248384045965</v>
      </c>
      <c r="L203" s="58">
        <f ca="1">IF(M203&gt;($H$2+1),ABS(K203-K202)^2,"")</f>
        <v>4.2783041700884157</v>
      </c>
      <c r="M203" s="5">
        <v>200</v>
      </c>
    </row>
    <row r="204" spans="1:13">
      <c r="A204" s="6">
        <v>41153</v>
      </c>
      <c r="B204" s="28">
        <v>24.08</v>
      </c>
      <c r="C204" s="51">
        <f ca="1">IF($M204&gt;=$H$2,IF(C203="xxxxx",SUM($B$4:$B204)/$H$2,$C$2*($B204-OFFSET($B204,-$H$2,2,1,1))+(1-$C$2)*OFFSET($B204,-1,1,1,1)),"xxxxx")</f>
        <v>12.54082255002294</v>
      </c>
      <c r="D204" s="51">
        <f ca="1">IF(M204&gt;$H$2,$E$2*(B204-C204)+(1-$E$2)*OFFSET(B204,-$H$2,2,1,1),B204-OFFSET($B$4,$H$2-$M$4,1,1,1))</f>
        <v>11.539177449977059</v>
      </c>
      <c r="E204" s="62">
        <f ca="1">IF(M204&gt;$H$2,IF(C203="xxxxx","",C203+OFFSET(E204,-$H$2,-1,1,1)),"xxxxx")</f>
        <v>16.667605316852352</v>
      </c>
      <c r="F204" s="61">
        <f ca="1">IF(E204="xxxxx","",ABS(E204-B204))</f>
        <v>7.4123946831476459</v>
      </c>
      <c r="G204" s="59">
        <f ca="1">IF(M204&gt;$H$2,(E204-B204)^2,"")</f>
        <v>54.943594938755488</v>
      </c>
      <c r="H204" s="60">
        <f ca="1">IF(M204&gt;$H$2,ABS((B204-E204)/B204),"")</f>
        <v>0.30782369946626437</v>
      </c>
      <c r="I204" s="59">
        <f ca="1">IF(M204&gt;$H$2,((E204-B204)/B203)^2,"")</f>
        <v>0.36023271936111395</v>
      </c>
      <c r="J204" s="1">
        <f>IF(M204&gt;$H$2,((B204-B203)/B203)^2,"")</f>
        <v>0.90211542559294511</v>
      </c>
      <c r="K204" s="1">
        <f ca="1">IF(M204&gt;$H$2,E204-B204,"")</f>
        <v>-7.4123946831476459</v>
      </c>
      <c r="L204" s="58">
        <f ca="1">IF(M204&gt;($H$2+1),ABS(K204-K203)^2,"")</f>
        <v>111.41265914815754</v>
      </c>
      <c r="M204" s="5">
        <v>201</v>
      </c>
    </row>
    <row r="205" spans="1:13">
      <c r="A205" s="6">
        <v>41183</v>
      </c>
      <c r="B205" s="28">
        <v>24.99</v>
      </c>
      <c r="C205" s="51">
        <f ca="1">IF($M205&gt;=$H$2,IF(C204="xxxxx",SUM($B$4:$B205)/$H$2,$C$2*($B205-OFFSET($B205,-$H$2,2,1,1))+(1-$C$2)*OFFSET($B205,-1,1,1,1)),"xxxxx")</f>
        <v>15.913301134122033</v>
      </c>
      <c r="D205" s="51">
        <f ca="1">IF(M205&gt;$H$2,$E$2*(B205-C205)+(1-$E$2)*OFFSET(B205,-$H$2,2,1,1),B205-OFFSET($B$4,$H$2-$M$4,1,1,1))</f>
        <v>9.0766988658779653</v>
      </c>
      <c r="E205" s="62">
        <f ca="1">IF(M205&gt;$H$2,IF(C204="xxxxx","",C204+OFFSET(E205,-$H$2,-1,1,1)),"xxxxx")</f>
        <v>21.36726984649281</v>
      </c>
      <c r="F205" s="61">
        <f ca="1">IF(E205="xxxxx","",ABS(E205-B205))</f>
        <v>3.6227301535071881</v>
      </c>
      <c r="G205" s="59">
        <f ca="1">IF(M205&gt;$H$2,(E205-B205)^2,"")</f>
        <v>13.124173765130214</v>
      </c>
      <c r="H205" s="60">
        <f ca="1">IF(M205&gt;$H$2,ABS((B205-E205)/B205),"")</f>
        <v>0.14496719301749453</v>
      </c>
      <c r="I205" s="59">
        <f ca="1">IF(M205&gt;$H$2,((E205-B205)/B204)^2,"")</f>
        <v>2.2633879877723168E-2</v>
      </c>
      <c r="J205" s="1">
        <f>IF(M205&gt;$H$2,((B205-B204)/B204)^2,"")</f>
        <v>1.4281368307193087E-3</v>
      </c>
      <c r="K205" s="1">
        <f ca="1">IF(M205&gt;$H$2,E205-B205,"")</f>
        <v>-3.6227301535071881</v>
      </c>
      <c r="L205" s="58">
        <f ca="1">IF(M205&gt;($H$2+1),ABS(K205-K204)^2,"")</f>
        <v>14.361557247215032</v>
      </c>
      <c r="M205" s="5">
        <v>202</v>
      </c>
    </row>
    <row r="206" spans="1:13">
      <c r="A206" s="25">
        <v>41214</v>
      </c>
      <c r="B206" s="27"/>
      <c r="C206" s="57">
        <f ca="1">$C$2*($B$205-D194)+(1-$C$2)*C205</f>
        <v>17.20078795428001</v>
      </c>
      <c r="D206" s="57">
        <f ca="1">IF(M206&gt;$H$2,$E$2*(B206-C206)+(1-$E$2)*OFFSET(B206,-$H$2,2,1,1),B206-OFFSET($B$4,$H$2-$M$4,1,1,1))</f>
        <v>-17.20078795428001</v>
      </c>
      <c r="E206" s="56">
        <f ca="1">IF(M206&gt;=$H$2,IF(C205="xxxxx","",$C$205+OFFSET(E206,-$H$2,-1,1,1)),"xxxxx")</f>
        <v>23.606976443491526</v>
      </c>
      <c r="M206" s="55">
        <v>203</v>
      </c>
    </row>
    <row r="207" spans="1:13">
      <c r="A207" s="25">
        <v>41244</v>
      </c>
      <c r="B207" s="27"/>
      <c r="C207" s="57">
        <f ca="1">$C$2*($B$205-D195)+(1-$C$2)*C206</f>
        <v>27.842537956891555</v>
      </c>
      <c r="D207" s="57">
        <f ca="1">IF(M207&gt;$H$2,$E$2*(B207-C207)+(1-$E$2)*OFFSET(B207,-$H$2,2,1,1),B207-OFFSET($B$4,$H$2-$M$4,1,1,1))</f>
        <v>-27.842537956891555</v>
      </c>
      <c r="E207" s="56">
        <f ca="1">IF(M207&gt;=$H$2,IF(C206="xxxxx","",$C$205+OFFSET(E207,-$H$2,-1,1,1)),"xxxxx")</f>
        <v>12.271102228171086</v>
      </c>
      <c r="M207" s="55">
        <v>204</v>
      </c>
    </row>
    <row r="208" spans="1:13">
      <c r="A208" s="25">
        <v>41275</v>
      </c>
      <c r="B208" s="27"/>
      <c r="C208" s="57">
        <f ca="1">$C$2*($B$205-D196)+(1-$C$2)*C207</f>
        <v>31.302035858371337</v>
      </c>
      <c r="D208" s="57">
        <f ca="1">IF(M208&gt;$H$2,$E$2*(B208-C208)+(1-$E$2)*OFFSET(B208,-$H$2,2,1,1),B208-OFFSET($B$4,$H$2-$M$4,1,1,1))</f>
        <v>-31.302035858371337</v>
      </c>
      <c r="E208" s="56">
        <f ca="1">IF(M208&gt;=$H$2,IF(C207="xxxxx","",$C$205+OFFSET(E208,-$H$2,-1,1,1)),"xxxxx")</f>
        <v>9.3445565205665311</v>
      </c>
      <c r="M208" s="55">
        <v>205</v>
      </c>
    </row>
    <row r="209" spans="1:14">
      <c r="A209" s="25">
        <v>41306</v>
      </c>
      <c r="B209" s="5"/>
      <c r="C209" s="57">
        <f ca="1">$C$2*($B$205-D197)+(1-$C$2)*C208</f>
        <v>30.587912421602393</v>
      </c>
      <c r="D209" s="57">
        <f ca="1">IF(M209&gt;$H$2,$E$2*(B209-C209)+(1-$E$2)*OFFSET(B209,-$H$2,2,1,1),B209-OFFSET($B$4,$H$2-$M$4,1,1,1))</f>
        <v>-30.587912421602393</v>
      </c>
      <c r="E209" s="56">
        <f ca="1">IF(M209&gt;=$H$2,IF(C208="xxxxx","",$C$205+OFFSET(E209,-$H$2,-1,1,1)),"xxxxx")</f>
        <v>10.368379563712921</v>
      </c>
      <c r="M209" s="55">
        <v>206</v>
      </c>
    </row>
    <row r="210" spans="1:14">
      <c r="A210" s="12"/>
      <c r="B210" s="22" t="s">
        <v>11</v>
      </c>
      <c r="C210" s="53">
        <f ca="1">SQRT(SUM(OFFSET(G4,$H$2,0,1,1):G205)/(COUNTIF(OFFSET(G4,$H$2,0,1,1):G205,"&lt;&gt;"&amp;"")))</f>
        <v>5.1923772698384099</v>
      </c>
      <c r="D210" s="54"/>
      <c r="E210" s="40"/>
      <c r="F210" s="20"/>
    </row>
    <row r="211" spans="1:14">
      <c r="A211" s="6"/>
      <c r="B211" s="22" t="s">
        <v>10</v>
      </c>
      <c r="C211" s="53">
        <f ca="1">SUM(OFFSET(G4,$H$2,0,1,1):G205)/COUNTIF(OFFSET(G4,$H$2,0,1,1):G205,"&lt;&gt;"&amp;"")</f>
        <v>26.96078171233458</v>
      </c>
      <c r="D211" s="40"/>
      <c r="E211" s="40"/>
      <c r="F211" s="24">
        <f ca="1">C210^2</f>
        <v>26.96078171233458</v>
      </c>
      <c r="H211" s="4"/>
    </row>
    <row r="212" spans="1:14">
      <c r="A212" s="6"/>
      <c r="B212" s="22" t="s">
        <v>9</v>
      </c>
      <c r="C212" s="53">
        <f ca="1">SUM(OFFSET(F4,$H$2,0,1,1):F205)/COUNTIF(OFFSET(F4,$H$2,0,1,1):F205,"&lt;&gt;"&amp;"")</f>
        <v>3.3575813907008079</v>
      </c>
      <c r="D212" s="40"/>
      <c r="E212" s="40"/>
      <c r="F212" s="20"/>
      <c r="H212" s="4"/>
    </row>
    <row r="213" spans="1:14">
      <c r="A213" s="6"/>
      <c r="B213" s="22" t="s">
        <v>8</v>
      </c>
      <c r="C213" s="23">
        <f ca="1">SUM(OFFSET(H4,$H$2,0,1,1):H205)/COUNTIF(OFFSET(H4,$H$2,0,1,1):H205,"&lt;&gt;"&amp;"")</f>
        <v>0.38119771154259952</v>
      </c>
      <c r="D213" s="41"/>
      <c r="E213" s="41"/>
      <c r="F213" s="20"/>
      <c r="H213" s="4"/>
    </row>
    <row r="214" spans="1:14">
      <c r="A214" s="6"/>
      <c r="B214" s="22" t="s">
        <v>7</v>
      </c>
      <c r="C214" s="53">
        <f ca="1">SQRT(SUM(OFFSET(I4,$H$2,0,1,1):I205)/SUM(OFFSET(J4,$H$2,0,1,1):J205))</f>
        <v>0.77263291501183962</v>
      </c>
      <c r="D214" s="40"/>
      <c r="E214" s="40"/>
      <c r="F214" s="20"/>
      <c r="H214" s="4"/>
    </row>
    <row r="215" spans="1:14" hidden="1">
      <c r="A215" s="6"/>
      <c r="B215" s="5"/>
      <c r="H215" s="4"/>
    </row>
    <row r="216" spans="1:14" hidden="1">
      <c r="A216" s="6"/>
      <c r="B216" s="5"/>
      <c r="H216" s="4"/>
    </row>
    <row r="217" spans="1:14" hidden="1">
      <c r="A217" s="6"/>
      <c r="B217" s="5"/>
      <c r="H217" s="4"/>
    </row>
    <row r="218" spans="1:14">
      <c r="A218" s="19" t="s">
        <v>6</v>
      </c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</row>
    <row r="219" spans="1:14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1:14" ht="30">
      <c r="A220" s="16" t="s">
        <v>5</v>
      </c>
      <c r="B220" s="16" t="s">
        <v>4</v>
      </c>
      <c r="C220" s="17" t="s">
        <v>3</v>
      </c>
      <c r="D220" s="17"/>
      <c r="E220" s="17"/>
      <c r="F220" s="16" t="s">
        <v>2</v>
      </c>
      <c r="G220" s="16" t="s">
        <v>1</v>
      </c>
      <c r="H220" s="16"/>
      <c r="I220" s="16"/>
      <c r="J220" s="16"/>
      <c r="K220" s="16" t="s">
        <v>0</v>
      </c>
      <c r="L220" s="16"/>
    </row>
    <row r="221" spans="1:14">
      <c r="A221" s="12">
        <v>1</v>
      </c>
      <c r="B221" s="15">
        <v>265.22000000000003</v>
      </c>
      <c r="C221" s="14"/>
      <c r="D221" s="14"/>
      <c r="E221" s="14"/>
      <c r="F221" s="14"/>
      <c r="G221" s="14"/>
      <c r="H221" s="14"/>
      <c r="I221" s="14"/>
      <c r="J221" s="14"/>
      <c r="K221" s="14"/>
      <c r="L221" s="8"/>
      <c r="M221" s="8"/>
      <c r="N221" s="8"/>
    </row>
    <row r="222" spans="1:14">
      <c r="A222" s="12">
        <v>2</v>
      </c>
      <c r="B222" s="11">
        <v>146.63999999999999</v>
      </c>
      <c r="C222" s="13"/>
      <c r="D222" s="13"/>
      <c r="E222" s="13"/>
      <c r="F222" s="13"/>
      <c r="G222" s="13"/>
      <c r="H222" s="13"/>
      <c r="I222" s="13"/>
      <c r="J222" s="13"/>
      <c r="K222" s="13"/>
      <c r="L222" s="8"/>
      <c r="M222" s="8"/>
      <c r="N222" s="8"/>
    </row>
    <row r="223" spans="1:14">
      <c r="A223" s="12">
        <v>3</v>
      </c>
      <c r="B223" s="11">
        <v>182.5</v>
      </c>
      <c r="C223" s="13"/>
      <c r="D223" s="13"/>
      <c r="E223" s="13"/>
      <c r="F223" s="13"/>
      <c r="G223" s="13"/>
      <c r="H223" s="13"/>
      <c r="I223" s="13"/>
      <c r="J223" s="13"/>
      <c r="K223" s="13"/>
      <c r="L223" s="8"/>
      <c r="M223" s="8"/>
      <c r="N223" s="8"/>
    </row>
    <row r="224" spans="1:14">
      <c r="A224" s="12">
        <v>4</v>
      </c>
      <c r="B224" s="11">
        <v>118.54</v>
      </c>
      <c r="C224" s="10">
        <v>198.12</v>
      </c>
      <c r="D224" s="10"/>
      <c r="E224" s="10"/>
      <c r="F224" s="9">
        <v>79.58</v>
      </c>
      <c r="G224" s="9">
        <v>6332.9763999999996</v>
      </c>
      <c r="H224" s="7">
        <v>0.67133457060907709</v>
      </c>
      <c r="I224" s="9">
        <v>0.19014378382435732</v>
      </c>
      <c r="J224" s="9">
        <v>0.12282624432351284</v>
      </c>
      <c r="K224" s="9">
        <v>79.58</v>
      </c>
      <c r="L224" s="8"/>
      <c r="M224" s="1"/>
      <c r="N224" s="8"/>
    </row>
    <row r="225" spans="1:8">
      <c r="A225" s="6"/>
      <c r="B225" s="5"/>
      <c r="H225" s="7"/>
    </row>
    <row r="226" spans="1:8">
      <c r="A226" s="6"/>
      <c r="B226" s="5"/>
      <c r="H226" s="4"/>
    </row>
    <row r="227" spans="1:8">
      <c r="A227" s="6"/>
      <c r="B227" s="5"/>
      <c r="H227" s="4"/>
    </row>
    <row r="228" spans="1:8">
      <c r="A228" s="6"/>
      <c r="B228" s="5"/>
      <c r="H228" s="4"/>
    </row>
    <row r="229" spans="1:8">
      <c r="A229" s="6"/>
      <c r="B229" s="5"/>
      <c r="H229" s="4"/>
    </row>
    <row r="230" spans="1:8">
      <c r="A230" s="6"/>
      <c r="B230" s="5"/>
      <c r="H230" s="4"/>
    </row>
    <row r="231" spans="1:8">
      <c r="A231" s="6"/>
      <c r="B231" s="5"/>
      <c r="H231" s="4"/>
    </row>
    <row r="232" spans="1:8">
      <c r="A232" s="6"/>
      <c r="B232" s="5"/>
      <c r="H232" s="4"/>
    </row>
    <row r="233" spans="1:8">
      <c r="A233" s="6"/>
      <c r="B233" s="5"/>
      <c r="H233" s="4"/>
    </row>
    <row r="234" spans="1:8">
      <c r="A234" s="6"/>
      <c r="B234" s="5"/>
      <c r="H234" s="4"/>
    </row>
    <row r="235" spans="1:8">
      <c r="A235" s="6"/>
      <c r="B235" s="5"/>
      <c r="H235" s="4"/>
    </row>
    <row r="236" spans="1:8">
      <c r="A236" s="6"/>
      <c r="B236" s="5"/>
      <c r="H236" s="4"/>
    </row>
    <row r="237" spans="1:8">
      <c r="A237" s="6"/>
      <c r="B237" s="5"/>
      <c r="H237" s="4"/>
    </row>
    <row r="238" spans="1:8">
      <c r="A238" s="6"/>
      <c r="B238" s="5"/>
      <c r="H238" s="4"/>
    </row>
    <row r="239" spans="1:8">
      <c r="A239" s="6"/>
      <c r="B239" s="5"/>
      <c r="H239" s="4"/>
    </row>
    <row r="240" spans="1:8">
      <c r="A240" s="6"/>
      <c r="B240" s="5"/>
      <c r="H240" s="4"/>
    </row>
    <row r="241" spans="1:8">
      <c r="A241" s="6"/>
      <c r="B241" s="5"/>
      <c r="H241" s="4"/>
    </row>
    <row r="242" spans="1:8">
      <c r="A242" s="6"/>
      <c r="B242" s="5"/>
      <c r="H242" s="4"/>
    </row>
    <row r="243" spans="1:8">
      <c r="A243" s="6"/>
      <c r="B243" s="5"/>
      <c r="H243" s="4"/>
    </row>
    <row r="244" spans="1:8">
      <c r="A244" s="6"/>
      <c r="B244" s="5"/>
      <c r="H244" s="4"/>
    </row>
    <row r="245" spans="1:8">
      <c r="A245" s="6"/>
      <c r="B245" s="5"/>
      <c r="H245" s="4"/>
    </row>
    <row r="246" spans="1:8">
      <c r="A246" s="6"/>
      <c r="B246" s="5"/>
      <c r="H246" s="4"/>
    </row>
    <row r="247" spans="1:8">
      <c r="A247" s="6"/>
      <c r="B247" s="5"/>
      <c r="H247" s="4"/>
    </row>
    <row r="248" spans="1:8">
      <c r="A248" s="6"/>
      <c r="B248" s="5"/>
      <c r="H248" s="4"/>
    </row>
    <row r="249" spans="1:8">
      <c r="A249" s="6"/>
      <c r="B249" s="5"/>
      <c r="H249" s="4"/>
    </row>
    <row r="250" spans="1:8">
      <c r="A250" s="6"/>
      <c r="B250" s="5"/>
      <c r="H250" s="4"/>
    </row>
    <row r="251" spans="1:8">
      <c r="A251" s="6"/>
      <c r="B251" s="5"/>
      <c r="H251" s="4"/>
    </row>
    <row r="252" spans="1:8">
      <c r="A252" s="6"/>
      <c r="B252" s="5"/>
      <c r="H252" s="4"/>
    </row>
    <row r="253" spans="1:8">
      <c r="A253" s="6"/>
      <c r="B253" s="5"/>
      <c r="H253" s="4"/>
    </row>
    <row r="254" spans="1:8">
      <c r="A254" s="6"/>
      <c r="B254" s="5"/>
      <c r="H254" s="4"/>
    </row>
    <row r="255" spans="1:8">
      <c r="A255" s="6"/>
      <c r="B255" s="5"/>
      <c r="H255" s="4"/>
    </row>
    <row r="256" spans="1:8">
      <c r="A256" s="6"/>
      <c r="B256" s="5"/>
      <c r="H256" s="4"/>
    </row>
    <row r="257" spans="1:8">
      <c r="A257" s="6"/>
      <c r="B257" s="5"/>
      <c r="H257" s="4"/>
    </row>
    <row r="258" spans="1:8">
      <c r="A258" s="6"/>
      <c r="B258" s="5"/>
      <c r="H258" s="4"/>
    </row>
    <row r="259" spans="1:8">
      <c r="A259" s="6"/>
      <c r="B259" s="5"/>
      <c r="H259" s="4"/>
    </row>
    <row r="260" spans="1:8">
      <c r="A260" s="6"/>
      <c r="B260" s="5"/>
      <c r="H260" s="4"/>
    </row>
    <row r="261" spans="1:8">
      <c r="A261" s="6"/>
      <c r="B261" s="5"/>
      <c r="H261" s="4"/>
    </row>
    <row r="262" spans="1:8">
      <c r="A262" s="6"/>
      <c r="B262" s="5"/>
      <c r="H262" s="4"/>
    </row>
    <row r="263" spans="1:8">
      <c r="A263" s="6"/>
      <c r="B263" s="5"/>
      <c r="H263" s="4"/>
    </row>
    <row r="264" spans="1:8">
      <c r="A264" s="6"/>
      <c r="B264" s="5"/>
      <c r="H264" s="4"/>
    </row>
    <row r="265" spans="1:8">
      <c r="A265" s="6"/>
      <c r="B265" s="5"/>
      <c r="H265" s="4"/>
    </row>
    <row r="266" spans="1:8">
      <c r="A266" s="6"/>
      <c r="B266" s="5"/>
      <c r="H266" s="4"/>
    </row>
    <row r="267" spans="1:8">
      <c r="A267" s="6"/>
      <c r="B267" s="5"/>
      <c r="H267" s="4"/>
    </row>
    <row r="268" spans="1:8">
      <c r="A268" s="6"/>
      <c r="B268" s="5"/>
      <c r="H268" s="4"/>
    </row>
    <row r="269" spans="1:8">
      <c r="A269" s="6"/>
      <c r="B269" s="5"/>
      <c r="H269" s="4"/>
    </row>
    <row r="270" spans="1:8">
      <c r="A270" s="6"/>
      <c r="B270" s="5"/>
      <c r="H270" s="4"/>
    </row>
    <row r="271" spans="1:8">
      <c r="A271" s="6"/>
      <c r="B271" s="5"/>
      <c r="H271" s="4"/>
    </row>
    <row r="272" spans="1:8">
      <c r="A272" s="6"/>
      <c r="B272" s="5"/>
      <c r="H272" s="4"/>
    </row>
    <row r="273" spans="1:8">
      <c r="A273" s="6"/>
      <c r="B273" s="5"/>
      <c r="H273" s="4"/>
    </row>
    <row r="274" spans="1:8">
      <c r="A274" s="6"/>
      <c r="B274" s="5"/>
      <c r="H274" s="4"/>
    </row>
    <row r="275" spans="1:8">
      <c r="A275" s="6"/>
      <c r="B275" s="5"/>
      <c r="H275" s="4"/>
    </row>
    <row r="276" spans="1:8">
      <c r="A276" s="6"/>
      <c r="B276" s="5"/>
      <c r="H276" s="4"/>
    </row>
    <row r="277" spans="1:8">
      <c r="A277" s="6"/>
      <c r="B277" s="5"/>
      <c r="H277" s="4"/>
    </row>
    <row r="278" spans="1:8">
      <c r="A278" s="6"/>
      <c r="B278" s="5"/>
      <c r="H278" s="4"/>
    </row>
    <row r="279" spans="1:8">
      <c r="A279" s="6"/>
      <c r="B279" s="5"/>
      <c r="H279" s="4"/>
    </row>
    <row r="280" spans="1:8">
      <c r="A280" s="6"/>
      <c r="B280" s="5"/>
      <c r="H280" s="4"/>
    </row>
    <row r="281" spans="1:8">
      <c r="A281" s="6"/>
      <c r="B281" s="5"/>
      <c r="H281" s="4"/>
    </row>
    <row r="282" spans="1:8">
      <c r="A282" s="6"/>
      <c r="B282" s="5"/>
      <c r="H282" s="4"/>
    </row>
    <row r="283" spans="1:8">
      <c r="A283" s="6"/>
      <c r="B283" s="5"/>
      <c r="H283" s="4"/>
    </row>
    <row r="284" spans="1:8">
      <c r="A284" s="6"/>
      <c r="B284" s="5"/>
      <c r="H284" s="4"/>
    </row>
    <row r="285" spans="1:8">
      <c r="A285" s="6"/>
      <c r="B285" s="5"/>
      <c r="H285" s="4"/>
    </row>
    <row r="286" spans="1:8">
      <c r="A286" s="6"/>
      <c r="B286" s="5"/>
      <c r="H286" s="4"/>
    </row>
    <row r="287" spans="1:8">
      <c r="A287" s="6"/>
      <c r="B287" s="5"/>
      <c r="H287" s="4"/>
    </row>
    <row r="288" spans="1:8">
      <c r="A288" s="6"/>
      <c r="B288" s="5"/>
      <c r="H288" s="4"/>
    </row>
    <row r="289" spans="1:8">
      <c r="A289" s="6"/>
      <c r="B289" s="5"/>
      <c r="H289" s="4"/>
    </row>
    <row r="290" spans="1:8">
      <c r="A290" s="6"/>
      <c r="B290" s="5"/>
      <c r="H290" s="4"/>
    </row>
    <row r="291" spans="1:8">
      <c r="A291" s="6"/>
      <c r="B291" s="5"/>
      <c r="H291" s="4"/>
    </row>
    <row r="292" spans="1:8">
      <c r="A292" s="6"/>
      <c r="B292" s="5"/>
      <c r="H292" s="4"/>
    </row>
    <row r="293" spans="1:8">
      <c r="A293" s="6"/>
      <c r="B293" s="5"/>
      <c r="H293" s="4"/>
    </row>
    <row r="294" spans="1:8">
      <c r="A294" s="6"/>
      <c r="B294" s="5"/>
      <c r="H294" s="4"/>
    </row>
    <row r="295" spans="1:8">
      <c r="A295" s="6"/>
      <c r="B295" s="5"/>
      <c r="H295" s="4"/>
    </row>
    <row r="296" spans="1:8">
      <c r="A296" s="6"/>
      <c r="B296" s="5"/>
      <c r="H296" s="4"/>
    </row>
    <row r="297" spans="1:8">
      <c r="A297" s="6"/>
      <c r="B297" s="5"/>
      <c r="H297" s="4"/>
    </row>
    <row r="298" spans="1:8">
      <c r="A298" s="6"/>
      <c r="B298" s="5"/>
      <c r="H298" s="4"/>
    </row>
    <row r="299" spans="1:8">
      <c r="A299" s="6"/>
      <c r="B299" s="5"/>
      <c r="H299" s="4"/>
    </row>
    <row r="300" spans="1:8">
      <c r="A300" s="6"/>
      <c r="B300" s="5"/>
      <c r="H300" s="4"/>
    </row>
    <row r="301" spans="1:8">
      <c r="A301" s="6"/>
      <c r="B301" s="5"/>
      <c r="H301" s="4"/>
    </row>
    <row r="302" spans="1:8">
      <c r="A302" s="6"/>
      <c r="B302" s="5"/>
      <c r="H302" s="4"/>
    </row>
    <row r="303" spans="1:8">
      <c r="A303" s="6"/>
      <c r="B303" s="5"/>
      <c r="H303" s="4"/>
    </row>
    <row r="304" spans="1:8">
      <c r="A304" s="6"/>
      <c r="B304" s="5"/>
      <c r="H304" s="4"/>
    </row>
    <row r="305" spans="1:8">
      <c r="A305" s="6"/>
      <c r="B305" s="5"/>
      <c r="H305" s="4"/>
    </row>
    <row r="306" spans="1:8">
      <c r="A306" s="6"/>
      <c r="B306" s="5"/>
      <c r="H306" s="4"/>
    </row>
    <row r="307" spans="1:8">
      <c r="A307" s="6"/>
      <c r="B307" s="5"/>
      <c r="H307" s="4"/>
    </row>
    <row r="308" spans="1:8">
      <c r="A308" s="6"/>
      <c r="B308" s="5"/>
      <c r="H308" s="4"/>
    </row>
    <row r="309" spans="1:8">
      <c r="A309" s="6"/>
      <c r="B309" s="5"/>
      <c r="H309" s="4"/>
    </row>
    <row r="310" spans="1:8">
      <c r="A310" s="6"/>
      <c r="B310" s="5"/>
      <c r="H310" s="4"/>
    </row>
    <row r="311" spans="1:8">
      <c r="A311" s="6"/>
      <c r="B311" s="5"/>
      <c r="H311" s="4"/>
    </row>
    <row r="312" spans="1:8">
      <c r="A312" s="6"/>
      <c r="B312" s="5"/>
      <c r="H312" s="4"/>
    </row>
    <row r="313" spans="1:8">
      <c r="A313" s="6"/>
      <c r="B313" s="5"/>
      <c r="H313" s="4"/>
    </row>
    <row r="314" spans="1:8">
      <c r="A314" s="6"/>
      <c r="B314" s="5"/>
      <c r="H314" s="4"/>
    </row>
    <row r="315" spans="1:8">
      <c r="A315" s="6"/>
      <c r="B315" s="5"/>
      <c r="H315" s="4"/>
    </row>
    <row r="316" spans="1:8">
      <c r="A316" s="6"/>
      <c r="B316" s="5"/>
      <c r="H316" s="4"/>
    </row>
    <row r="317" spans="1:8">
      <c r="A317" s="6"/>
      <c r="B317" s="5"/>
      <c r="H317" s="4"/>
    </row>
    <row r="318" spans="1:8">
      <c r="A318" s="6"/>
      <c r="B318" s="5"/>
      <c r="H318" s="4"/>
    </row>
    <row r="319" spans="1:8">
      <c r="A319" s="6"/>
      <c r="B319" s="5"/>
      <c r="H319" s="4"/>
    </row>
    <row r="320" spans="1:8">
      <c r="A320" s="6"/>
      <c r="B320" s="5"/>
      <c r="H320" s="4"/>
    </row>
    <row r="321" spans="1:8">
      <c r="A321" s="6"/>
      <c r="B321" s="5"/>
      <c r="H321" s="4"/>
    </row>
    <row r="322" spans="1:8">
      <c r="A322" s="6"/>
      <c r="B322" s="5"/>
      <c r="H322" s="4"/>
    </row>
    <row r="323" spans="1:8">
      <c r="A323" s="6"/>
      <c r="B323" s="5"/>
      <c r="H323" s="4"/>
    </row>
    <row r="324" spans="1:8">
      <c r="A324" s="6"/>
      <c r="B324" s="5"/>
      <c r="H324" s="4"/>
    </row>
    <row r="325" spans="1:8">
      <c r="A325" s="6"/>
      <c r="B325" s="5"/>
      <c r="H325" s="4"/>
    </row>
    <row r="326" spans="1:8">
      <c r="A326" s="6"/>
      <c r="B326" s="5"/>
      <c r="H326" s="4"/>
    </row>
    <row r="327" spans="1:8">
      <c r="A327" s="6"/>
      <c r="B327" s="5"/>
      <c r="H327" s="4"/>
    </row>
    <row r="328" spans="1:8">
      <c r="A328" s="6"/>
      <c r="B328" s="5"/>
      <c r="H328" s="4"/>
    </row>
    <row r="329" spans="1:8">
      <c r="A329" s="6"/>
      <c r="B329" s="5"/>
      <c r="H329" s="4"/>
    </row>
    <row r="330" spans="1:8">
      <c r="A330" s="6"/>
      <c r="B330" s="5"/>
      <c r="H330" s="4"/>
    </row>
    <row r="331" spans="1:8">
      <c r="A331" s="6"/>
      <c r="B331" s="5"/>
      <c r="H331" s="4"/>
    </row>
    <row r="332" spans="1:8">
      <c r="A332" s="6"/>
      <c r="B332" s="5"/>
      <c r="H332" s="4"/>
    </row>
    <row r="333" spans="1:8">
      <c r="A333" s="6"/>
      <c r="B333" s="5"/>
      <c r="H333" s="4"/>
    </row>
    <row r="334" spans="1:8">
      <c r="A334" s="6"/>
      <c r="B334" s="5"/>
      <c r="H334" s="4"/>
    </row>
    <row r="335" spans="1:8">
      <c r="A335" s="6"/>
      <c r="B335" s="5"/>
      <c r="H335" s="4"/>
    </row>
    <row r="336" spans="1:8">
      <c r="A336" s="6"/>
      <c r="B336" s="5"/>
      <c r="H336" s="4"/>
    </row>
    <row r="337" spans="1:8">
      <c r="A337" s="6"/>
      <c r="B337" s="5"/>
      <c r="H337" s="4"/>
    </row>
    <row r="338" spans="1:8">
      <c r="A338" s="6"/>
      <c r="B338" s="5"/>
      <c r="H338" s="4"/>
    </row>
    <row r="339" spans="1:8">
      <c r="A339" s="6"/>
      <c r="B339" s="5"/>
      <c r="H339" s="4"/>
    </row>
    <row r="340" spans="1:8">
      <c r="A340" s="6"/>
      <c r="B340" s="5"/>
      <c r="H340" s="4"/>
    </row>
    <row r="341" spans="1:8">
      <c r="A341" s="6"/>
      <c r="B341" s="5"/>
      <c r="H341" s="4"/>
    </row>
    <row r="342" spans="1:8">
      <c r="A342" s="6"/>
      <c r="B342" s="5"/>
      <c r="H342" s="4"/>
    </row>
    <row r="343" spans="1:8">
      <c r="A343" s="6"/>
      <c r="B343" s="5"/>
      <c r="H343" s="4"/>
    </row>
    <row r="344" spans="1:8">
      <c r="A344" s="6"/>
      <c r="B344" s="5"/>
      <c r="H344" s="4"/>
    </row>
    <row r="345" spans="1:8">
      <c r="A345" s="6"/>
      <c r="B345" s="5"/>
      <c r="H345" s="4"/>
    </row>
    <row r="346" spans="1:8">
      <c r="A346" s="6"/>
      <c r="B346" s="5"/>
      <c r="H346" s="4"/>
    </row>
    <row r="347" spans="1:8">
      <c r="A347" s="6"/>
      <c r="B347" s="5"/>
      <c r="H347" s="4"/>
    </row>
    <row r="348" spans="1:8">
      <c r="A348" s="6"/>
      <c r="B348" s="5"/>
      <c r="H348" s="4"/>
    </row>
    <row r="349" spans="1:8">
      <c r="A349" s="6"/>
      <c r="B349" s="5"/>
      <c r="H349" s="4"/>
    </row>
    <row r="350" spans="1:8">
      <c r="A350" s="6"/>
      <c r="B350" s="5"/>
      <c r="H350" s="4"/>
    </row>
    <row r="351" spans="1:8">
      <c r="A351" s="6"/>
      <c r="B351" s="5"/>
      <c r="H351" s="4"/>
    </row>
    <row r="352" spans="1:8">
      <c r="A352" s="6"/>
      <c r="B352" s="5"/>
      <c r="H352" s="4"/>
    </row>
    <row r="353" spans="1:8">
      <c r="A353" s="6"/>
      <c r="B353" s="5"/>
      <c r="H353" s="4"/>
    </row>
    <row r="354" spans="1:8">
      <c r="A354" s="6"/>
      <c r="B354" s="5"/>
      <c r="H354" s="4"/>
    </row>
    <row r="355" spans="1:8">
      <c r="A355" s="6"/>
      <c r="B355" s="5"/>
      <c r="H355" s="4"/>
    </row>
    <row r="356" spans="1:8">
      <c r="A356" s="6"/>
      <c r="B356" s="5"/>
      <c r="H356" s="4"/>
    </row>
    <row r="357" spans="1:8">
      <c r="A357" s="6"/>
      <c r="B357" s="5"/>
      <c r="H357" s="4"/>
    </row>
    <row r="358" spans="1:8">
      <c r="A358" s="6"/>
      <c r="B358" s="5"/>
      <c r="H358" s="4"/>
    </row>
    <row r="359" spans="1:8">
      <c r="A359" s="6"/>
      <c r="B359" s="5"/>
      <c r="H359" s="4"/>
    </row>
    <row r="360" spans="1:8">
      <c r="A360" s="6"/>
      <c r="B360" s="5"/>
      <c r="H360" s="4"/>
    </row>
    <row r="361" spans="1:8">
      <c r="A361" s="6"/>
      <c r="B361" s="5"/>
      <c r="H361" s="4"/>
    </row>
    <row r="362" spans="1:8">
      <c r="A362" s="6"/>
      <c r="B362" s="5"/>
      <c r="H362" s="4"/>
    </row>
    <row r="363" spans="1:8">
      <c r="A363" s="6"/>
      <c r="B363" s="5"/>
      <c r="H363" s="4"/>
    </row>
    <row r="364" spans="1:8">
      <c r="A364" s="6"/>
      <c r="B364" s="5"/>
      <c r="H364" s="4"/>
    </row>
    <row r="365" spans="1:8">
      <c r="A365" s="6"/>
      <c r="B365" s="5"/>
      <c r="H365" s="4"/>
    </row>
    <row r="366" spans="1:8">
      <c r="A366" s="6"/>
      <c r="B366" s="5"/>
      <c r="H366" s="4"/>
    </row>
    <row r="367" spans="1:8">
      <c r="A367" s="6"/>
      <c r="B367" s="5"/>
      <c r="H367" s="4"/>
    </row>
    <row r="368" spans="1:8">
      <c r="A368" s="6"/>
      <c r="B368" s="5"/>
      <c r="H368" s="4"/>
    </row>
    <row r="369" spans="1:2">
      <c r="A369" s="3"/>
      <c r="B369" s="2"/>
    </row>
    <row r="370" spans="1:2">
      <c r="A370" s="3"/>
      <c r="B370" s="2"/>
    </row>
    <row r="371" spans="1:2">
      <c r="A371" s="3"/>
      <c r="B371" s="2"/>
    </row>
    <row r="372" spans="1:2">
      <c r="A372" s="3"/>
      <c r="B372" s="2"/>
    </row>
    <row r="373" spans="1:2">
      <c r="A373" s="3"/>
      <c r="B373" s="2"/>
    </row>
  </sheetData>
  <mergeCells count="2">
    <mergeCell ref="A1:M1"/>
    <mergeCell ref="A218:L219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73"/>
  <sheetViews>
    <sheetView zoomScaleNormal="100" workbookViewId="0">
      <selection activeCell="E20" sqref="E20"/>
    </sheetView>
  </sheetViews>
  <sheetFormatPr defaultRowHeight="15"/>
  <cols>
    <col min="1" max="1" width="10.7109375" customWidth="1"/>
    <col min="3" max="3" width="10.5703125" bestFit="1" customWidth="1"/>
    <col min="4" max="4" width="13.140625" customWidth="1"/>
    <col min="5" max="5" width="10.5703125" customWidth="1"/>
    <col min="6" max="6" width="9.28515625" bestFit="1" customWidth="1"/>
    <col min="7" max="7" width="9.5703125" bestFit="1" customWidth="1"/>
    <col min="8" max="8" width="11.5703125" bestFit="1" customWidth="1"/>
    <col min="9" max="9" width="15.42578125" bestFit="1" customWidth="1"/>
    <col min="10" max="10" width="14.140625" bestFit="1" customWidth="1"/>
    <col min="11" max="11" width="10.28515625" bestFit="1" customWidth="1"/>
    <col min="12" max="12" width="13.28515625" customWidth="1"/>
  </cols>
  <sheetData>
    <row r="1" spans="1:14">
      <c r="A1" s="33" t="s">
        <v>33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>
      <c r="B2" s="39" t="s">
        <v>16</v>
      </c>
      <c r="C2" s="38">
        <v>0.98345282132405254</v>
      </c>
      <c r="D2" s="52" t="s">
        <v>31</v>
      </c>
      <c r="E2" s="38">
        <v>1</v>
      </c>
    </row>
    <row r="3" spans="1:14" ht="33">
      <c r="A3" s="30" t="s">
        <v>5</v>
      </c>
      <c r="B3" s="30" t="s">
        <v>4</v>
      </c>
      <c r="C3" s="31" t="s">
        <v>29</v>
      </c>
      <c r="D3" s="31" t="s">
        <v>28</v>
      </c>
      <c r="E3" s="31" t="s">
        <v>3</v>
      </c>
      <c r="F3" s="30" t="s">
        <v>2</v>
      </c>
      <c r="G3" s="30" t="s">
        <v>1</v>
      </c>
      <c r="K3" s="30" t="s">
        <v>0</v>
      </c>
    </row>
    <row r="4" spans="1:14">
      <c r="A4" s="6">
        <v>35065</v>
      </c>
      <c r="B4" s="28">
        <v>1.68</v>
      </c>
      <c r="C4" s="51"/>
      <c r="D4" s="51">
        <f>B4/$C$7</f>
        <v>1.24907063197026</v>
      </c>
      <c r="E4" s="29"/>
      <c r="F4" s="37"/>
      <c r="G4" s="36"/>
      <c r="H4" s="36"/>
      <c r="I4" s="36"/>
      <c r="J4" s="8" t="s">
        <v>12</v>
      </c>
      <c r="K4" s="8" t="s">
        <v>12</v>
      </c>
      <c r="L4" s="8" t="s">
        <v>12</v>
      </c>
      <c r="M4" s="5"/>
      <c r="N4" s="5"/>
    </row>
    <row r="5" spans="1:14">
      <c r="A5" s="6">
        <v>35096</v>
      </c>
      <c r="B5" s="28">
        <v>1.2</v>
      </c>
      <c r="C5" s="51"/>
      <c r="D5" s="51">
        <f>B5/$C$7</f>
        <v>0.89219330855018575</v>
      </c>
      <c r="E5" s="34"/>
      <c r="F5" s="1"/>
      <c r="G5" s="1"/>
      <c r="H5" s="4"/>
      <c r="I5" s="1"/>
      <c r="J5" s="1"/>
      <c r="K5" s="1"/>
      <c r="L5" s="8"/>
      <c r="M5" s="5"/>
      <c r="N5" s="5"/>
    </row>
    <row r="6" spans="1:14">
      <c r="A6" s="6">
        <v>35125</v>
      </c>
      <c r="B6" s="28">
        <v>1.27</v>
      </c>
      <c r="C6" s="51"/>
      <c r="D6" s="51">
        <f>B6/$C$7</f>
        <v>0.94423791821561331</v>
      </c>
      <c r="E6" s="34"/>
      <c r="F6" s="1"/>
      <c r="G6" s="1"/>
      <c r="H6" s="4"/>
      <c r="I6" s="1"/>
      <c r="J6" s="1"/>
      <c r="K6" s="1"/>
      <c r="L6" s="1"/>
      <c r="M6" s="5"/>
      <c r="N6" s="5"/>
    </row>
    <row r="7" spans="1:14">
      <c r="A7" s="6">
        <v>35156</v>
      </c>
      <c r="B7" s="28">
        <v>1.23</v>
      </c>
      <c r="C7" s="51">
        <f>SUM(B4:B7)/4</f>
        <v>1.3450000000000002</v>
      </c>
      <c r="D7" s="51">
        <f>B7/$C$7</f>
        <v>0.91449814126394036</v>
      </c>
      <c r="E7" s="34"/>
      <c r="F7" s="1"/>
      <c r="G7" s="1"/>
      <c r="H7" s="4"/>
      <c r="I7" s="1"/>
      <c r="J7" s="1"/>
      <c r="K7" s="1"/>
      <c r="L7" s="1"/>
      <c r="M7" s="5"/>
      <c r="N7" s="5"/>
    </row>
    <row r="8" spans="1:14">
      <c r="A8" s="6">
        <v>35186</v>
      </c>
      <c r="B8" s="28">
        <v>2.09</v>
      </c>
      <c r="C8" s="51">
        <f>$C$2*(B8/D4)+(1-$C$2)*C7</f>
        <v>1.6678125347137791</v>
      </c>
      <c r="D8" s="51">
        <f>$E$2*(B8/C8)+(1-$E$2)*D4</f>
        <v>1.2531384412209579</v>
      </c>
      <c r="E8" s="34">
        <f>C7*D4</f>
        <v>1.68</v>
      </c>
      <c r="F8" s="1">
        <f>ABS(B8-E8)</f>
        <v>0.40999999999999992</v>
      </c>
      <c r="G8" s="1">
        <f>F8^2</f>
        <v>0.16809999999999994</v>
      </c>
      <c r="H8" s="4">
        <f>ABS((B8-E8)/B8)</f>
        <v>0.19617224880382772</v>
      </c>
      <c r="I8" s="1">
        <f>ABS((E8-B8)/B7)^2</f>
        <v>0.11111111111111106</v>
      </c>
      <c r="J8" s="1">
        <f>ABS((B8-B7)/B7)^2</f>
        <v>0.48886244960010566</v>
      </c>
      <c r="K8" s="1">
        <f>E8-B8</f>
        <v>-0.40999999999999992</v>
      </c>
      <c r="L8" s="1"/>
      <c r="M8" s="5"/>
      <c r="N8" s="5"/>
    </row>
    <row r="9" spans="1:14">
      <c r="A9" s="6">
        <v>35217</v>
      </c>
      <c r="B9" s="28">
        <v>2.19</v>
      </c>
      <c r="C9" s="51">
        <f>$C$2*(B9/D5)+(1-$C$2)*C8</f>
        <v>2.4416054735524466</v>
      </c>
      <c r="D9" s="51">
        <f>$E$2*(B9/C9)+(1-$E$2)*D5</f>
        <v>0.89695080704976882</v>
      </c>
      <c r="E9" s="34">
        <f>C8*D5</f>
        <v>1.4880111833877581</v>
      </c>
      <c r="F9" s="1">
        <f>ABS(B9-E9)</f>
        <v>0.70198881661224188</v>
      </c>
      <c r="G9" s="1">
        <f>F9^2</f>
        <v>0.49278829864865575</v>
      </c>
      <c r="H9" s="4">
        <f>ABS((B9-E9)/B9)</f>
        <v>0.32054283863572691</v>
      </c>
      <c r="I9" s="1">
        <f>ABS((E9-B9)/B8)^2</f>
        <v>0.11281525117297127</v>
      </c>
      <c r="J9" s="1">
        <f>ABS((B9-B8)/B8)^2</f>
        <v>2.2893248780934549E-3</v>
      </c>
      <c r="K9" s="1">
        <f>E9-B9</f>
        <v>-0.70198881661224188</v>
      </c>
      <c r="L9" s="1">
        <f>ABS(K9-K8)^2</f>
        <v>8.5257469026617475E-2</v>
      </c>
      <c r="M9" s="5"/>
      <c r="N9" s="5"/>
    </row>
    <row r="10" spans="1:14">
      <c r="A10" s="6">
        <v>35247</v>
      </c>
      <c r="B10" s="28">
        <v>4.6100000000000003</v>
      </c>
      <c r="C10" s="51">
        <f>$C$2*(B10/D6)+(1-$C$2)*C9</f>
        <v>4.8418584111441483</v>
      </c>
      <c r="D10" s="51">
        <f>$E$2*(B10/C10)+(1-$E$2)*D6</f>
        <v>0.9521137564430846</v>
      </c>
      <c r="E10" s="34">
        <f>C9*D6</f>
        <v>2.3054564694510087</v>
      </c>
      <c r="F10" s="1">
        <f>ABS(B10-E10)</f>
        <v>2.3045435305489916</v>
      </c>
      <c r="G10" s="1">
        <f>F10^2</f>
        <v>5.3109208841952116</v>
      </c>
      <c r="H10" s="4">
        <f>ABS((B10-E10)/B10)</f>
        <v>0.49990098276550793</v>
      </c>
      <c r="I10" s="1">
        <f>ABS((E10-B10)/B9)^2</f>
        <v>1.1073415658962931</v>
      </c>
      <c r="J10" s="1">
        <f>ABS((B10-B9)/B9)^2</f>
        <v>1.221075457142262</v>
      </c>
      <c r="K10" s="1">
        <f>E10-B10</f>
        <v>-2.3045435305489916</v>
      </c>
      <c r="L10" s="1">
        <f>ABS(K10-K9)^2</f>
        <v>2.5681816111608979</v>
      </c>
      <c r="M10" s="5"/>
      <c r="N10" s="5"/>
    </row>
    <row r="11" spans="1:14">
      <c r="A11" s="6">
        <v>35278</v>
      </c>
      <c r="B11" s="28">
        <v>13.66</v>
      </c>
      <c r="C11" s="51">
        <f>$C$2*(B11/D7)+(1-$C$2)*C10</f>
        <v>14.770105803846681</v>
      </c>
      <c r="D11" s="51">
        <f>$E$2*(B11/C11)+(1-$E$2)*D7</f>
        <v>0.9248410391510149</v>
      </c>
      <c r="E11" s="34">
        <f>C10*D7</f>
        <v>4.4278705172544992</v>
      </c>
      <c r="F11" s="1">
        <f>ABS(B11-E11)</f>
        <v>9.2321294827455009</v>
      </c>
      <c r="G11" s="1">
        <f>F11^2</f>
        <v>85.232214786178716</v>
      </c>
      <c r="H11" s="4">
        <f>ABS((B11-E11)/B11)</f>
        <v>0.67585135305603961</v>
      </c>
      <c r="I11" s="1">
        <f>ABS((E11-B11)/B10)^2</f>
        <v>4.0105314197739839</v>
      </c>
      <c r="J11" s="1">
        <f>ABS((B11-B10)/B10)^2</f>
        <v>3.853854442619788</v>
      </c>
      <c r="K11" s="1">
        <f>E11-B11</f>
        <v>-9.2321294827455009</v>
      </c>
      <c r="L11" s="1">
        <f>ABS(K11-K10)^2</f>
        <v>47.991447125070408</v>
      </c>
      <c r="M11" s="5"/>
      <c r="N11" s="5"/>
    </row>
    <row r="12" spans="1:14">
      <c r="A12" s="6">
        <v>35309</v>
      </c>
      <c r="B12" s="28">
        <v>15.38</v>
      </c>
      <c r="C12" s="51">
        <f>$C$2*(B12/D8)+(1-$C$2)*C11</f>
        <v>12.314502057686822</v>
      </c>
      <c r="D12" s="51">
        <f>$E$2*(B12/C12)+(1-$E$2)*D8</f>
        <v>1.248933974589713</v>
      </c>
      <c r="E12" s="34">
        <f>C11*D8</f>
        <v>18.508987363701053</v>
      </c>
      <c r="F12" s="1">
        <f>ABS(B12-E12)</f>
        <v>3.1289873637010519</v>
      </c>
      <c r="G12" s="1">
        <f>F12^2</f>
        <v>9.7905619222008582</v>
      </c>
      <c r="H12" s="4">
        <f>ABS((B12-E12)/B12)</f>
        <v>0.20344521220422962</v>
      </c>
      <c r="I12" s="1">
        <f>ABS((E12-B12)/B11)^2</f>
        <v>5.2469414724681925E-2</v>
      </c>
      <c r="J12" s="1">
        <f>ABS((B12-B11)/B11)^2</f>
        <v>1.5854607504142665E-2</v>
      </c>
      <c r="K12" s="1">
        <f>E12-B12</f>
        <v>3.1289873637010519</v>
      </c>
      <c r="L12" s="1">
        <f>ABS(K12-K11)^2</f>
        <v>152.79720969150478</v>
      </c>
      <c r="N12" s="5"/>
    </row>
    <row r="13" spans="1:14">
      <c r="A13" s="6">
        <v>35339</v>
      </c>
      <c r="B13" s="28">
        <v>13.01</v>
      </c>
      <c r="C13" s="51">
        <f>$C$2*(B13/D9)+(1-$C$2)*C12</f>
        <v>14.468455803637195</v>
      </c>
      <c r="D13" s="51">
        <f>$E$2*(B13/C13)+(1-$E$2)*D9</f>
        <v>0.89919754924567996</v>
      </c>
      <c r="E13" s="34">
        <f>C12*D9</f>
        <v>11.045502559058233</v>
      </c>
      <c r="F13" s="1">
        <f>ABS(B13-E13)</f>
        <v>1.9644974409417664</v>
      </c>
      <c r="G13" s="1">
        <f>F13^2</f>
        <v>3.8592501954667489</v>
      </c>
      <c r="H13" s="4">
        <f>ABS((B13-E13)/B13)</f>
        <v>0.15099903466116574</v>
      </c>
      <c r="I13" s="1">
        <f>ABS((E13-B13)/B12)^2</f>
        <v>1.6315119679293822E-2</v>
      </c>
      <c r="J13" s="1">
        <f>ABS((B13-B12)/B12)^2</f>
        <v>2.3745647751542642E-2</v>
      </c>
      <c r="K13" s="1">
        <f>E13-B13</f>
        <v>-1.9644974409417664</v>
      </c>
      <c r="L13" s="1">
        <f>ABS(K13-K12)^2</f>
        <v>25.94358745512729</v>
      </c>
    </row>
    <row r="14" spans="1:14">
      <c r="A14" s="6">
        <v>35370</v>
      </c>
      <c r="B14" s="28">
        <v>18.23</v>
      </c>
      <c r="C14" s="51">
        <f>$C$2*(B14/D10)+(1-$C$2)*C13</f>
        <v>19.069457179848598</v>
      </c>
      <c r="D14" s="51">
        <f>$E$2*(B14/C14)+(1-$E$2)*D10</f>
        <v>0.95597896825633388</v>
      </c>
      <c r="E14" s="34">
        <f>C13*D10</f>
        <v>13.775615805131757</v>
      </c>
      <c r="F14" s="1">
        <f>ABS(B14-E14)</f>
        <v>4.4543841948682434</v>
      </c>
      <c r="G14" s="1">
        <f>F14^2</f>
        <v>19.841538555492008</v>
      </c>
      <c r="H14" s="4">
        <f>ABS((B14-E14)/B14)</f>
        <v>0.24434362012442365</v>
      </c>
      <c r="I14" s="1">
        <f>ABS((E14-B14)/B13)^2</f>
        <v>0.11722513785287855</v>
      </c>
      <c r="J14" s="1">
        <f>ABS((B14-B13)/B13)^2</f>
        <v>0.16098537103546556</v>
      </c>
      <c r="K14" s="1">
        <f>E14-B14</f>
        <v>-4.4543841948682434</v>
      </c>
      <c r="L14" s="1">
        <f>ABS(K14-K13)^2</f>
        <v>6.1995360473785288</v>
      </c>
    </row>
    <row r="15" spans="1:14">
      <c r="A15" s="6">
        <v>35400</v>
      </c>
      <c r="B15" s="28">
        <v>4.32</v>
      </c>
      <c r="C15" s="51">
        <f>$C$2*(B15/D11)+(1-$C$2)*C14</f>
        <v>4.9093256279378892</v>
      </c>
      <c r="D15" s="51">
        <f>$E$2*(B15/C15)+(1-$E$2)*D11</f>
        <v>0.87995792648502136</v>
      </c>
      <c r="E15" s="34">
        <f>C14*D11</f>
        <v>17.636216594256961</v>
      </c>
      <c r="F15" s="1">
        <f>ABS(B15-E15)</f>
        <v>13.316216594256961</v>
      </c>
      <c r="G15" s="1">
        <f>F15^2</f>
        <v>177.32162438516445</v>
      </c>
      <c r="H15" s="4">
        <f>ABS((B15-E15)/B15)</f>
        <v>3.0824575449668887</v>
      </c>
      <c r="I15" s="1">
        <f>ABS((E15-B15)/B14)^2</f>
        <v>0.53356626558840392</v>
      </c>
      <c r="J15" s="1">
        <f>ABS((B15-B14)/B14)^2</f>
        <v>0.58221169195105271</v>
      </c>
      <c r="K15" s="1">
        <f>E15-B15</f>
        <v>13.316216594256961</v>
      </c>
      <c r="L15" s="1">
        <f>ABS(K15-K14)^2</f>
        <v>315.7942524064573</v>
      </c>
    </row>
    <row r="16" spans="1:14">
      <c r="A16" s="6">
        <v>35431</v>
      </c>
      <c r="B16" s="28">
        <v>1.81</v>
      </c>
      <c r="C16" s="51">
        <f>$C$2*(B16/D12)+(1-$C$2)*C15</f>
        <v>1.5064906602046015</v>
      </c>
      <c r="D16" s="51">
        <f>$E$2*(B16/C16)+(1-$E$2)*D12</f>
        <v>1.2014677872308732</v>
      </c>
      <c r="E16" s="34">
        <f>C15*D12</f>
        <v>6.1314235690556069</v>
      </c>
      <c r="F16" s="1">
        <f>ABS(B16-E16)</f>
        <v>4.3214235690556073</v>
      </c>
      <c r="G16" s="1">
        <f>F16^2</f>
        <v>18.674701663189303</v>
      </c>
      <c r="H16" s="4">
        <f>ABS((B16-E16)/B16)</f>
        <v>2.3875268337323798</v>
      </c>
      <c r="I16" s="1">
        <f>ABS((E16-B16)/B15)^2</f>
        <v>1.0006591683379042</v>
      </c>
      <c r="J16" s="1">
        <f>ABS((B16-B15)/B15)^2</f>
        <v>0.33758251886145402</v>
      </c>
      <c r="K16" s="1">
        <f>E16-B16</f>
        <v>4.3214235690556073</v>
      </c>
      <c r="L16" s="1">
        <f>ABS(K16-K15)^2</f>
        <v>80.906301566210914</v>
      </c>
    </row>
    <row r="17" spans="1:12">
      <c r="A17" s="6">
        <v>35462</v>
      </c>
      <c r="B17" s="28">
        <v>1.28</v>
      </c>
      <c r="C17" s="51">
        <f>$C$2*(B17/D13)+(1-$C$2)*C16</f>
        <v>1.4248648273740456</v>
      </c>
      <c r="D17" s="51">
        <f>$E$2*(B17/C17)+(1-$E$2)*D13</f>
        <v>0.89833082788560081</v>
      </c>
      <c r="E17" s="34">
        <f>C16*D13</f>
        <v>1.3546327096174842</v>
      </c>
      <c r="F17" s="1">
        <f>ABS(B17-E17)</f>
        <v>7.4632709617484139E-2</v>
      </c>
      <c r="G17" s="1">
        <f>F17^2</f>
        <v>5.5700413448477098E-3</v>
      </c>
      <c r="H17" s="4">
        <f>ABS((B17-E17)/B17)</f>
        <v>5.8306804388659483E-2</v>
      </c>
      <c r="I17" s="1">
        <f>ABS((E17-B17)/B16)^2</f>
        <v>1.7002049219644424E-3</v>
      </c>
      <c r="J17" s="1">
        <f>ABS((B17-B16)/B16)^2</f>
        <v>8.5742193461738059E-2</v>
      </c>
      <c r="K17" s="1">
        <f>E17-B17</f>
        <v>7.4632709617484139E-2</v>
      </c>
      <c r="L17" s="1">
        <f>ABS(K17-K16)^2</f>
        <v>18.035232603807192</v>
      </c>
    </row>
    <row r="18" spans="1:12">
      <c r="A18" s="6">
        <v>35490</v>
      </c>
      <c r="B18" s="28">
        <v>1.67</v>
      </c>
      <c r="C18" s="51">
        <f>$C$2*(B18/D14)+(1-$C$2)*C17</f>
        <v>1.7415715765930246</v>
      </c>
      <c r="D18" s="51">
        <f>$E$2*(B18/C18)+(1-$E$2)*D14</f>
        <v>0.95890402808879227</v>
      </c>
      <c r="E18" s="34">
        <f>C17*D14</f>
        <v>1.3621408075777794</v>
      </c>
      <c r="F18" s="1">
        <f>ABS(B18-E18)</f>
        <v>0.30785919242222048</v>
      </c>
      <c r="G18" s="1">
        <f>F18^2</f>
        <v>9.4777282358861778E-2</v>
      </c>
      <c r="H18" s="4">
        <f>ABS((B18-E18)/B18)</f>
        <v>0.18434682180971287</v>
      </c>
      <c r="I18" s="1">
        <f>ABS((E18-B18)/B17)^2</f>
        <v>5.7847462377234968E-2</v>
      </c>
      <c r="J18" s="1">
        <f>ABS((B18-B17)/B17)^2</f>
        <v>9.2834472656249972E-2</v>
      </c>
      <c r="K18" s="1">
        <f>E18-B18</f>
        <v>-0.30785919242222048</v>
      </c>
      <c r="L18" s="1">
        <f>ABS(K18-K17)^2</f>
        <v>0.14630005512595098</v>
      </c>
    </row>
    <row r="19" spans="1:12">
      <c r="A19" s="6">
        <v>35521</v>
      </c>
      <c r="B19" s="28">
        <v>3.4</v>
      </c>
      <c r="C19" s="51">
        <f>$C$2*(B19/D15)+(1-$C$2)*C18</f>
        <v>3.8287038540686269</v>
      </c>
      <c r="D19" s="51">
        <f>$E$2*(B19/C19)+(1-$E$2)*D15</f>
        <v>0.88802898568060862</v>
      </c>
      <c r="E19" s="34">
        <f>C18*D15</f>
        <v>1.5325097133640475</v>
      </c>
      <c r="F19" s="1">
        <f>ABS(B19-E19)</f>
        <v>1.8674902866359524</v>
      </c>
      <c r="G19" s="1">
        <f>F19^2</f>
        <v>3.4875199706796316</v>
      </c>
      <c r="H19" s="4">
        <f>ABS((B19-E19)/B19)</f>
        <v>0.54926184901057429</v>
      </c>
      <c r="I19" s="1">
        <f>ABS((E19-B19)/B18)^2</f>
        <v>1.2505001866971321</v>
      </c>
      <c r="J19" s="1">
        <f>ABS((B19-B18)/B18)^2</f>
        <v>1.0731471189357813</v>
      </c>
      <c r="K19" s="1">
        <f>E19-B19</f>
        <v>-1.8674902866359524</v>
      </c>
      <c r="L19" s="1">
        <f>ABS(K19-K18)^2</f>
        <v>2.4324491500383227</v>
      </c>
    </row>
    <row r="20" spans="1:12">
      <c r="A20" s="6">
        <v>35551</v>
      </c>
      <c r="B20" s="28">
        <v>2.65</v>
      </c>
      <c r="C20" s="51">
        <f>$C$2*(B20/D16)+(1-$C$2)*C19</f>
        <v>2.2324926990925826</v>
      </c>
      <c r="D20" s="51">
        <f>$E$2*(B20/C20)+(1-$E$2)*D16</f>
        <v>1.1870139602593626</v>
      </c>
      <c r="E20" s="34">
        <f>C19*D16</f>
        <v>4.6000643475101493</v>
      </c>
      <c r="F20" s="1">
        <f>ABS(B20-E20)</f>
        <v>1.9500643475101493</v>
      </c>
      <c r="G20" s="1">
        <f>F20^2</f>
        <v>3.8027509594301847</v>
      </c>
      <c r="H20" s="4">
        <f>ABS((B20-E20)/B20)</f>
        <v>0.73587333868307525</v>
      </c>
      <c r="I20" s="1">
        <f>ABS((E20-B20)/B19)^2</f>
        <v>0.32895769545243808</v>
      </c>
      <c r="J20" s="1">
        <f>ABS((B20-B19)/B19)^2</f>
        <v>4.8659169550173006E-2</v>
      </c>
      <c r="K20" s="1">
        <f>E20-B20</f>
        <v>1.9500643475101493</v>
      </c>
      <c r="L20" s="1">
        <f>ABS(K20-K19)^2</f>
        <v>14.573723384690377</v>
      </c>
    </row>
    <row r="21" spans="1:12">
      <c r="A21" s="6">
        <v>35582</v>
      </c>
      <c r="B21" s="28">
        <v>3.42</v>
      </c>
      <c r="C21" s="51">
        <f>$C$2*(B21/D17)+(1-$C$2)*C20</f>
        <v>3.7810060524155209</v>
      </c>
      <c r="D21" s="51">
        <f>$E$2*(B21/C21)+(1-$E$2)*D17</f>
        <v>0.90452116515791081</v>
      </c>
      <c r="E21" s="34">
        <f>C20*D17</f>
        <v>2.0055170146243992</v>
      </c>
      <c r="F21" s="1">
        <f>ABS(B21-E21)</f>
        <v>1.4144829853756007</v>
      </c>
      <c r="G21" s="1">
        <f>F21^2</f>
        <v>2.0007621159170719</v>
      </c>
      <c r="H21" s="4">
        <f>ABS((B21-E21)/B21)</f>
        <v>0.4135915161916961</v>
      </c>
      <c r="I21" s="1">
        <f>ABS((E21-B21)/B20)^2</f>
        <v>0.28490738567704837</v>
      </c>
      <c r="J21" s="1">
        <f>ABS((B21-B20)/B20)^2</f>
        <v>8.4428622285510846E-2</v>
      </c>
      <c r="K21" s="1">
        <f>E21-B21</f>
        <v>-1.4144829853756007</v>
      </c>
      <c r="L21" s="1">
        <f>ABS(K21-K20)^2</f>
        <v>11.320178755228614</v>
      </c>
    </row>
    <row r="22" spans="1:12">
      <c r="A22" s="6">
        <v>35612</v>
      </c>
      <c r="B22" s="28">
        <v>7.01</v>
      </c>
      <c r="C22" s="51">
        <f>$C$2*(B22/D18)+(1-$C$2)*C21</f>
        <v>7.2520271974383501</v>
      </c>
      <c r="D22" s="51">
        <f>$E$2*(B22/C22)+(1-$E$2)*D18</f>
        <v>0.96662627002780099</v>
      </c>
      <c r="E22" s="34">
        <f>C21*D18</f>
        <v>3.6256219338893461</v>
      </c>
      <c r="F22" s="1">
        <f>ABS(B22-E22)</f>
        <v>3.3843780661106537</v>
      </c>
      <c r="G22" s="1">
        <f>F22^2</f>
        <v>11.454014894370889</v>
      </c>
      <c r="H22" s="4">
        <f>ABS((B22-E22)/B22)</f>
        <v>0.48279287676328869</v>
      </c>
      <c r="I22" s="1">
        <f>ABS((E22-B22)/B21)^2</f>
        <v>0.97927694798150611</v>
      </c>
      <c r="J22" s="1">
        <f>ABS((B22-B21)/B21)^2</f>
        <v>1.1018860504086729</v>
      </c>
      <c r="K22" s="1">
        <f>E22-B22</f>
        <v>-3.3843780661106537</v>
      </c>
      <c r="L22" s="1">
        <f>ABS(K22-K21)^2</f>
        <v>3.8804866291041611</v>
      </c>
    </row>
    <row r="23" spans="1:12">
      <c r="A23" s="6">
        <v>35643</v>
      </c>
      <c r="B23" s="28">
        <v>9.5500000000000007</v>
      </c>
      <c r="C23" s="51">
        <f>$C$2*(B23/D19)+(1-$C$2)*C22</f>
        <v>10.696203163238998</v>
      </c>
      <c r="D23" s="51">
        <f>$E$2*(B23/C23)+(1-$E$2)*D19</f>
        <v>0.89284018396562437</v>
      </c>
      <c r="E23" s="34">
        <f>C22*D19</f>
        <v>6.4400103562693651</v>
      </c>
      <c r="F23" s="1">
        <f>ABS(B23-E23)</f>
        <v>3.1099896437306356</v>
      </c>
      <c r="G23" s="1">
        <f>F23^2</f>
        <v>9.6720355841118053</v>
      </c>
      <c r="H23" s="4">
        <f>ABS((B23-E23)/B23)</f>
        <v>0.32565336583566862</v>
      </c>
      <c r="I23" s="1">
        <f>ABS((E23-B23)/B22)^2</f>
        <v>0.19682572042205465</v>
      </c>
      <c r="J23" s="1">
        <f>ABS((B23-B22)/B22)^2</f>
        <v>0.13128992411492862</v>
      </c>
      <c r="K23" s="1">
        <f>E23-B23</f>
        <v>-3.1099896437306356</v>
      </c>
      <c r="L23" s="1">
        <f>ABS(K23-K22)^2</f>
        <v>7.5289006336195244E-2</v>
      </c>
    </row>
    <row r="24" spans="1:12">
      <c r="A24" s="6">
        <v>35674</v>
      </c>
      <c r="B24" s="28">
        <v>17.04</v>
      </c>
      <c r="C24" s="51">
        <f>$C$2*(B24/D20)+(1-$C$2)*C23</f>
        <v>14.29480073560407</v>
      </c>
      <c r="D24" s="51">
        <f>$E$2*(B24/C24)+(1-$E$2)*D20</f>
        <v>1.1920418000342221</v>
      </c>
      <c r="E24" s="34">
        <f>C23*D20</f>
        <v>12.696542476535043</v>
      </c>
      <c r="F24" s="1">
        <f>ABS(B24-E24)</f>
        <v>4.3434575234649557</v>
      </c>
      <c r="G24" s="1">
        <f>F24^2</f>
        <v>18.865623258144325</v>
      </c>
      <c r="H24" s="4">
        <f>ABS((B24-E24)/B24)</f>
        <v>0.25489774198738002</v>
      </c>
      <c r="I24" s="1">
        <f>ABS((E24-B24)/B23)^2</f>
        <v>0.20685423379999807</v>
      </c>
      <c r="J24" s="1">
        <f>ABS((B24-B23)/B23)^2</f>
        <v>0.61511581371124657</v>
      </c>
      <c r="K24" s="1">
        <f>E24-B24</f>
        <v>-4.3434575234649557</v>
      </c>
      <c r="L24" s="1">
        <f>ABS(K24-K23)^2</f>
        <v>1.5214430103362793</v>
      </c>
    </row>
    <row r="25" spans="1:12">
      <c r="A25" s="6">
        <v>35704</v>
      </c>
      <c r="B25" s="28">
        <v>8.41</v>
      </c>
      <c r="C25" s="51">
        <f>$C$2*(B25/D21)+(1-$C$2)*C24</f>
        <v>9.3804244102437124</v>
      </c>
      <c r="D25" s="51">
        <f>$E$2*(B25/C25)+(1-$E$2)*D21</f>
        <v>0.89654792066934852</v>
      </c>
      <c r="E25" s="34">
        <f>C24*D21</f>
        <v>12.929949817068755</v>
      </c>
      <c r="F25" s="1">
        <f>ABS(B25-E25)</f>
        <v>4.5199498170687544</v>
      </c>
      <c r="G25" s="1">
        <f>F25^2</f>
        <v>20.429946348819868</v>
      </c>
      <c r="H25" s="4">
        <f>ABS((B25-E25)/B25)</f>
        <v>0.53744944317107657</v>
      </c>
      <c r="I25" s="1">
        <f>ABS((E25-B25)/B24)^2</f>
        <v>7.0360358769272061E-2</v>
      </c>
      <c r="J25" s="1">
        <f>ABS((B25-B24)/B24)^2</f>
        <v>0.25649707123807008</v>
      </c>
      <c r="K25" s="1">
        <f>E25-B25</f>
        <v>4.5199498170687544</v>
      </c>
      <c r="L25" s="1">
        <f>ABS(K25-K24)^2</f>
        <v>78.559989684226863</v>
      </c>
    </row>
    <row r="26" spans="1:12">
      <c r="A26" s="6">
        <v>35735</v>
      </c>
      <c r="B26" s="28">
        <v>11.15</v>
      </c>
      <c r="C26" s="51">
        <f>$C$2*(B26/D22)+(1-$C$2)*C25</f>
        <v>11.499313235688431</v>
      </c>
      <c r="D26" s="51">
        <f>$E$2*(B26/C26)+(1-$E$2)*D22</f>
        <v>0.96962312196137701</v>
      </c>
      <c r="E26" s="34">
        <f>C25*D22</f>
        <v>9.0673646589516146</v>
      </c>
      <c r="F26" s="1">
        <f>ABS(B26-E26)</f>
        <v>2.0826353410483858</v>
      </c>
      <c r="G26" s="1">
        <f>F26^2</f>
        <v>4.3373699637837264</v>
      </c>
      <c r="H26" s="4">
        <f>ABS((B26-E26)/B26)</f>
        <v>0.18678343865904803</v>
      </c>
      <c r="I26" s="1">
        <f>ABS((E26-B26)/B25)^2</f>
        <v>6.1324564971824869E-2</v>
      </c>
      <c r="J26" s="1">
        <f>ABS((B26-B25)/B25)^2</f>
        <v>0.10614734454905479</v>
      </c>
      <c r="K26" s="1">
        <f>E26-B26</f>
        <v>-2.0826353410483858</v>
      </c>
      <c r="L26" s="1">
        <f>ABS(K26-K25)^2</f>
        <v>43.594130770188741</v>
      </c>
    </row>
    <row r="27" spans="1:12">
      <c r="A27" s="6">
        <v>35765</v>
      </c>
      <c r="B27" s="28">
        <v>3.74</v>
      </c>
      <c r="C27" s="51">
        <f>$C$2*(B27/D23)+(1-$C$2)*C26</f>
        <v>4.309846615578536</v>
      </c>
      <c r="D27" s="51">
        <f>$E$2*(B27/C27)+(1-$E$2)*D23</f>
        <v>0.86778030254748595</v>
      </c>
      <c r="E27" s="34">
        <f>C26*D23</f>
        <v>10.267048944830398</v>
      </c>
      <c r="F27" s="1">
        <f>ABS(B27-E27)</f>
        <v>6.5270489448303977</v>
      </c>
      <c r="G27" s="1">
        <f>F27^2</f>
        <v>42.602367928211606</v>
      </c>
      <c r="H27" s="4">
        <f>ABS((B27-E27)/B27)</f>
        <v>1.7452002526284485</v>
      </c>
      <c r="I27" s="1">
        <f>ABS((E27-B27)/B26)^2</f>
        <v>0.34267624869361218</v>
      </c>
      <c r="J27" s="1">
        <f>ABS((B27-B26)/B26)^2</f>
        <v>0.44165858955539022</v>
      </c>
      <c r="K27" s="1">
        <f>E27-B27</f>
        <v>6.5270489448303977</v>
      </c>
      <c r="L27" s="1">
        <f>ABS(K27-K26)^2</f>
        <v>74.126663502508052</v>
      </c>
    </row>
    <row r="28" spans="1:12">
      <c r="A28" s="6">
        <v>35796</v>
      </c>
      <c r="B28" s="28">
        <v>2.34</v>
      </c>
      <c r="C28" s="51">
        <f>$C$2*(B28/D24)+(1-$C$2)*C27</f>
        <v>2.0018517965001856</v>
      </c>
      <c r="D28" s="51">
        <f>$E$2*(B28/C28)+(1-$E$2)*D24</f>
        <v>1.1689177011460063</v>
      </c>
      <c r="E28" s="34">
        <f>C27*D24</f>
        <v>5.1375173175056386</v>
      </c>
      <c r="F28" s="1">
        <f>ABS(B28-E28)</f>
        <v>2.7975173175056387</v>
      </c>
      <c r="G28" s="1">
        <f>F28^2</f>
        <v>7.8261031417439444</v>
      </c>
      <c r="H28" s="4">
        <f>ABS((B28-E28)/B28)</f>
        <v>1.1955202211562559</v>
      </c>
      <c r="I28" s="1">
        <f>ABS((E28-B28)/B27)^2</f>
        <v>0.55950292700276982</v>
      </c>
      <c r="J28" s="1">
        <f>ABS((B28-B27)/B27)^2</f>
        <v>0.14012410992593444</v>
      </c>
      <c r="K28" s="1">
        <f>E28-B28</f>
        <v>2.7975173175056387</v>
      </c>
      <c r="L28" s="1">
        <f>ABS(K28-K27)^2</f>
        <v>13.909406159215665</v>
      </c>
    </row>
    <row r="29" spans="1:12">
      <c r="A29" s="6">
        <v>35827</v>
      </c>
      <c r="B29" s="28">
        <v>1.74</v>
      </c>
      <c r="C29" s="51">
        <f>$C$2*(B29/D25)+(1-$C$2)*C28</f>
        <v>1.9417880720776322</v>
      </c>
      <c r="D29" s="51">
        <f>$E$2*(B29/C29)+(1-$E$2)*D25</f>
        <v>0.89608131032459826</v>
      </c>
      <c r="E29" s="34">
        <f>C28*D25</f>
        <v>1.7947560656404413</v>
      </c>
      <c r="F29" s="1">
        <f>ABS(B29-E29)</f>
        <v>5.4756065640441332E-2</v>
      </c>
      <c r="G29" s="1">
        <f>F29^2</f>
        <v>2.9982267244203198E-3</v>
      </c>
      <c r="H29" s="4">
        <f>ABS((B29-E29)/B29)</f>
        <v>3.1469003241632952E-2</v>
      </c>
      <c r="I29" s="1">
        <f>ABS((E29-B29)/B28)^2</f>
        <v>5.4756131280961362E-4</v>
      </c>
      <c r="J29" s="1">
        <f>ABS((B29-B28)/B28)^2</f>
        <v>6.5746219592373423E-2</v>
      </c>
      <c r="K29" s="1">
        <f>E29-B29</f>
        <v>5.4756065640441332E-2</v>
      </c>
      <c r="L29" s="1">
        <f>ABS(K29-K28)^2</f>
        <v>7.5227392847331442</v>
      </c>
    </row>
    <row r="30" spans="1:12">
      <c r="A30" s="6">
        <v>35855</v>
      </c>
      <c r="B30" s="28">
        <v>1.21</v>
      </c>
      <c r="C30" s="51">
        <f>$C$2*(B30/D26)+(1-$C$2)*C29</f>
        <v>1.2593893002208765</v>
      </c>
      <c r="D30" s="51">
        <f>$E$2*(B30/C30)+(1-$E$2)*D26</f>
        <v>0.96078313495897227</v>
      </c>
      <c r="E30" s="34">
        <f>C29*D26</f>
        <v>1.882802612635277</v>
      </c>
      <c r="F30" s="1">
        <f>ABS(B30-E30)</f>
        <v>0.67280261263527708</v>
      </c>
      <c r="G30" s="1">
        <f>F30^2</f>
        <v>0.45266335556885468</v>
      </c>
      <c r="H30" s="4">
        <f>ABS((B30-E30)/B30)</f>
        <v>0.55603521705394798</v>
      </c>
      <c r="I30" s="1">
        <f>ABS((E30-B30)/B29)^2</f>
        <v>0.1495122722845999</v>
      </c>
      <c r="J30" s="1">
        <f>ABS((B30-B29)/B29)^2</f>
        <v>9.2779759545514609E-2</v>
      </c>
      <c r="K30" s="1">
        <f>E30-B30</f>
        <v>0.67280261263527708</v>
      </c>
      <c r="L30" s="1">
        <f>ABS(K30-K29)^2</f>
        <v>0.38198153425223969</v>
      </c>
    </row>
    <row r="31" spans="1:12">
      <c r="A31" s="6">
        <v>35886</v>
      </c>
      <c r="B31" s="28">
        <v>1.1499999999999999</v>
      </c>
      <c r="C31" s="51">
        <f>$C$2*(B31/D27)+(1-$C$2)*C30</f>
        <v>1.3241309000940062</v>
      </c>
      <c r="D31" s="51">
        <f>$E$2*(B31/C31)+(1-$E$2)*D27</f>
        <v>0.86849419488538182</v>
      </c>
      <c r="E31" s="34">
        <f>C30*D27</f>
        <v>1.0928732279707387</v>
      </c>
      <c r="F31" s="1">
        <f>ABS(B31-E31)</f>
        <v>5.7126772029261197E-2</v>
      </c>
      <c r="G31" s="1">
        <f>F31^2</f>
        <v>3.2634680824831794E-3</v>
      </c>
      <c r="H31" s="4">
        <f>ABS((B31-E31)/B31)</f>
        <v>4.9675453938488004E-2</v>
      </c>
      <c r="I31" s="1">
        <f>ABS((E31-B31)/B30)^2</f>
        <v>2.228992611490458E-3</v>
      </c>
      <c r="J31" s="1">
        <f>ABS((B31-B30)/B30)^2</f>
        <v>2.4588484393142586E-3</v>
      </c>
      <c r="K31" s="1">
        <f>E31-B31</f>
        <v>-5.7126772029261197E-2</v>
      </c>
      <c r="L31" s="1">
        <f>ABS(K31-K30)^2</f>
        <v>0.5327969065967515</v>
      </c>
    </row>
    <row r="32" spans="1:12">
      <c r="A32" s="6">
        <v>35916</v>
      </c>
      <c r="B32" s="28">
        <v>1.72</v>
      </c>
      <c r="C32" s="51">
        <f>$C$2*(B32/D28)+(1-$C$2)*C31</f>
        <v>1.4690089601164453</v>
      </c>
      <c r="D32" s="51">
        <f>$E$2*(B32/C32)+(1-$E$2)*D28</f>
        <v>1.1708573920908278</v>
      </c>
      <c r="E32" s="34">
        <f>C31*D28</f>
        <v>1.5478000477542779</v>
      </c>
      <c r="F32" s="1">
        <f>ABS(B32-E32)</f>
        <v>0.17219995224572204</v>
      </c>
      <c r="G32" s="1">
        <f>F32^2</f>
        <v>2.9652823553428954E-2</v>
      </c>
      <c r="H32" s="4">
        <f>ABS((B32-E32)/B32)</f>
        <v>0.10011625130565235</v>
      </c>
      <c r="I32" s="1">
        <f>ABS((E32-B32)/B31)^2</f>
        <v>2.2421794747394294E-2</v>
      </c>
      <c r="J32" s="1">
        <f>ABS((B32-B31)/B31)^2</f>
        <v>0.24567107750472597</v>
      </c>
      <c r="K32" s="1">
        <f>E32-B32</f>
        <v>-0.17219995224572204</v>
      </c>
      <c r="L32" s="1">
        <f>ABS(K32-K31)^2</f>
        <v>1.3241836805130075E-2</v>
      </c>
    </row>
    <row r="33" spans="1:12">
      <c r="A33" s="6">
        <v>35947</v>
      </c>
      <c r="B33" s="28">
        <v>2.4</v>
      </c>
      <c r="C33" s="51">
        <f>$C$2*(B33/D29)+(1-$C$2)*C32</f>
        <v>2.6583175508404975</v>
      </c>
      <c r="D33" s="51">
        <f>$E$2*(B33/C33)+(1-$E$2)*D29</f>
        <v>0.90282667668547589</v>
      </c>
      <c r="E33" s="34">
        <f>C32*D29</f>
        <v>1.3163514738597197</v>
      </c>
      <c r="F33" s="1">
        <f>ABS(B33-E33)</f>
        <v>1.0836485261402802</v>
      </c>
      <c r="G33" s="1">
        <f>F33^2</f>
        <v>1.1742941282060015</v>
      </c>
      <c r="H33" s="4">
        <f>ABS((B33-E33)/B33)</f>
        <v>0.45152021922511676</v>
      </c>
      <c r="I33" s="1">
        <f>ABS((E33-B33)/B32)^2</f>
        <v>0.39693554901500866</v>
      </c>
      <c r="J33" s="1">
        <f>ABS((B33-B32)/B32)^2</f>
        <v>0.15630070308274741</v>
      </c>
      <c r="K33" s="1">
        <f>E33-B33</f>
        <v>-1.0836485261402802</v>
      </c>
      <c r="L33" s="1">
        <f>ABS(K33-K32)^2</f>
        <v>0.83073850285442374</v>
      </c>
    </row>
    <row r="34" spans="1:12">
      <c r="A34" s="6">
        <v>35977</v>
      </c>
      <c r="B34" s="28">
        <v>5.07</v>
      </c>
      <c r="C34" s="51">
        <f>$C$2*(B34/D30)+(1-$C$2)*C33</f>
        <v>5.2336143492672429</v>
      </c>
      <c r="D34" s="51">
        <f>$E$2*(B34/C34)+(1-$E$2)*D30</f>
        <v>0.96873779030162011</v>
      </c>
      <c r="E34" s="34">
        <f>C33*D30</f>
        <v>2.5540666702129902</v>
      </c>
      <c r="F34" s="1">
        <f>ABS(B34-E34)</f>
        <v>2.5159333297870101</v>
      </c>
      <c r="G34" s="1">
        <f>F34^2</f>
        <v>6.3299205199331521</v>
      </c>
      <c r="H34" s="4">
        <f>ABS((B34-E34)/B34)</f>
        <v>0.49623931553984418</v>
      </c>
      <c r="I34" s="1">
        <f>ABS((E34-B34)/B33)^2</f>
        <v>1.0989445347106168</v>
      </c>
      <c r="J34" s="1">
        <f>ABS((B34-B33)/B33)^2</f>
        <v>1.2376562500000006</v>
      </c>
      <c r="K34" s="1">
        <f>E34-B34</f>
        <v>-2.5159333297870101</v>
      </c>
      <c r="L34" s="1">
        <f>ABS(K34-K33)^2</f>
        <v>2.0514397587573518</v>
      </c>
    </row>
    <row r="35" spans="1:12">
      <c r="A35" s="6">
        <v>36008</v>
      </c>
      <c r="B35" s="28">
        <v>8.89</v>
      </c>
      <c r="C35" s="51">
        <f>$C$2*(B35/D31)+(1-$C$2)*C34</f>
        <v>10.153330417717711</v>
      </c>
      <c r="D35" s="51">
        <f>$E$2*(B35/C35)+(1-$E$2)*D31</f>
        <v>0.87557477539456607</v>
      </c>
      <c r="E35" s="34">
        <f>C34*D31</f>
        <v>4.5453636806074353</v>
      </c>
      <c r="F35" s="1">
        <f>ABS(B35-E35)</f>
        <v>4.3446363193925652</v>
      </c>
      <c r="G35" s="1">
        <f>F35^2</f>
        <v>18.875864747784977</v>
      </c>
      <c r="H35" s="4">
        <f>ABS((B35-E35)/B35)</f>
        <v>0.48871049711952363</v>
      </c>
      <c r="I35" s="1">
        <f>ABS((E35-B35)/B34)^2</f>
        <v>0.73432943710284704</v>
      </c>
      <c r="J35" s="1">
        <f>ABS((B35-B34)/B34)^2</f>
        <v>0.56768942886375739</v>
      </c>
      <c r="K35" s="1">
        <f>E35-B35</f>
        <v>-4.3446363193925652</v>
      </c>
      <c r="L35" s="1">
        <f>ABS(K35-K34)^2</f>
        <v>3.3441546241922948</v>
      </c>
    </row>
    <row r="36" spans="1:12">
      <c r="A36" s="6">
        <v>36039</v>
      </c>
      <c r="B36" s="28">
        <v>8.4</v>
      </c>
      <c r="C36" s="51">
        <f>$C$2*(B36/D32)+(1-$C$2)*C35</f>
        <v>7.2235255153484763</v>
      </c>
      <c r="D36" s="51">
        <f>$E$2*(B36/C36)+(1-$E$2)*D32</f>
        <v>1.1628670767690601</v>
      </c>
      <c r="E36" s="34">
        <f>C35*D32</f>
        <v>11.888101973925435</v>
      </c>
      <c r="F36" s="1">
        <f>ABS(B36-E36)</f>
        <v>3.4881019739254349</v>
      </c>
      <c r="G36" s="1">
        <f>F36^2</f>
        <v>12.166855380502515</v>
      </c>
      <c r="H36" s="4">
        <f>ABS((B36-E36)/B36)</f>
        <v>0.41525023499112318</v>
      </c>
      <c r="I36" s="1">
        <f>ABS((E36-B36)/B35)^2</f>
        <v>0.15394827393555927</v>
      </c>
      <c r="J36" s="1">
        <f>ABS((B36-B35)/B35)^2</f>
        <v>3.0380060760121542E-3</v>
      </c>
      <c r="K36" s="1">
        <f>E36-B36</f>
        <v>3.4881019739254349</v>
      </c>
      <c r="L36" s="1">
        <f>ABS(K36-K35)^2</f>
        <v>61.351789171610179</v>
      </c>
    </row>
    <row r="37" spans="1:12">
      <c r="A37" s="6">
        <v>36069</v>
      </c>
      <c r="B37" s="28">
        <v>10.38</v>
      </c>
      <c r="C37" s="51">
        <f>$C$2*(B37/D33)+(1-$C$2)*C36</f>
        <v>11.426505764758604</v>
      </c>
      <c r="D37" s="51">
        <f>$E$2*(B37/C37)+(1-$E$2)*D33</f>
        <v>0.90841419185327721</v>
      </c>
      <c r="E37" s="34">
        <f>C36*D33</f>
        <v>6.5215915349748048</v>
      </c>
      <c r="F37" s="1">
        <f>ABS(B37-E37)</f>
        <v>3.858408465025196</v>
      </c>
      <c r="G37" s="1">
        <f>F37^2</f>
        <v>14.887315882978088</v>
      </c>
      <c r="H37" s="4">
        <f>ABS((B37-E37)/B37)</f>
        <v>0.37171565173653137</v>
      </c>
      <c r="I37" s="1">
        <f>ABS((E37-B37)/B36)^2</f>
        <v>0.21098803689027901</v>
      </c>
      <c r="J37" s="1">
        <f>ABS((B37-B36)/B36)^2</f>
        <v>5.5561224489795939E-2</v>
      </c>
      <c r="K37" s="1">
        <f>E37-B37</f>
        <v>-3.858408465025196</v>
      </c>
      <c r="L37" s="1">
        <f>ABS(K37-K36)^2</f>
        <v>53.97121562961059</v>
      </c>
    </row>
    <row r="38" spans="1:12">
      <c r="A38" s="6">
        <v>36100</v>
      </c>
      <c r="B38" s="28">
        <v>6.07</v>
      </c>
      <c r="C38" s="51">
        <f>$C$2*(B38/D34)+(1-$C$2)*C37</f>
        <v>6.3512791309294521</v>
      </c>
      <c r="D38" s="51">
        <f>$E$2*(B38/C38)+(1-$E$2)*D34</f>
        <v>0.95571299495251605</v>
      </c>
      <c r="E38" s="34">
        <f>C37*D34</f>
        <v>11.069287945420973</v>
      </c>
      <c r="F38" s="1">
        <f>ABS(B38-E38)</f>
        <v>4.9992879454209724</v>
      </c>
      <c r="G38" s="1">
        <f>F38^2</f>
        <v>24.992879961231449</v>
      </c>
      <c r="H38" s="4">
        <f>ABS((B38-E38)/B38)</f>
        <v>0.82360592181564618</v>
      </c>
      <c r="I38" s="1">
        <f>ABS((E38-B38)/B37)^2</f>
        <v>0.23196453793637017</v>
      </c>
      <c r="J38" s="1">
        <f>ABS((B38-B37)/B37)^2</f>
        <v>0.17240896046569473</v>
      </c>
      <c r="K38" s="1">
        <f>E38-B38</f>
        <v>4.9992879454209724</v>
      </c>
      <c r="L38" s="1">
        <f>ABS(K38-K37)^2</f>
        <v>78.458785699630937</v>
      </c>
    </row>
    <row r="39" spans="1:12">
      <c r="A39" s="6">
        <v>36130</v>
      </c>
      <c r="B39" s="28">
        <v>2.02</v>
      </c>
      <c r="C39" s="51">
        <f>$C$2*(B39/D35)+(1-$C$2)*C38</f>
        <v>2.3739764389222859</v>
      </c>
      <c r="D39" s="51">
        <f>$E$2*(B39/C39)+(1-$E$2)*D35</f>
        <v>0.85089302778296294</v>
      </c>
      <c r="E39" s="34">
        <f>C38*D35</f>
        <v>5.56101979853175</v>
      </c>
      <c r="F39" s="1">
        <f>ABS(B39-E39)</f>
        <v>3.54101979853175</v>
      </c>
      <c r="G39" s="1">
        <f>F39^2</f>
        <v>12.538821213593835</v>
      </c>
      <c r="H39" s="4">
        <f>ABS((B39-E39)/B39)</f>
        <v>1.7529800982830446</v>
      </c>
      <c r="I39" s="1">
        <f>ABS((E39-B39)/B38)^2</f>
        <v>0.34031361772168833</v>
      </c>
      <c r="J39" s="1">
        <f>ABS((B39-B38)/B38)^2</f>
        <v>0.44517694443464378</v>
      </c>
      <c r="K39" s="1">
        <f>E39-B39</f>
        <v>3.54101979853175</v>
      </c>
      <c r="L39" s="1">
        <f>ABS(K39-K38)^2</f>
        <v>2.1265459882317268</v>
      </c>
    </row>
    <row r="40" spans="1:12">
      <c r="A40" s="6">
        <v>36161</v>
      </c>
      <c r="B40" s="28">
        <v>1.23</v>
      </c>
      <c r="C40" s="51">
        <f>$C$2*(B40/D36)+(1-$C$2)*C39</f>
        <v>1.0795106782609269</v>
      </c>
      <c r="D40" s="51">
        <f>$E$2*(B40/C40)+(1-$E$2)*D36</f>
        <v>1.1394051256459166</v>
      </c>
      <c r="E40" s="34">
        <f>C39*D36</f>
        <v>2.760619041848182</v>
      </c>
      <c r="F40" s="1">
        <f>ABS(B40-E40)</f>
        <v>1.530619041848182</v>
      </c>
      <c r="G40" s="1">
        <f>F40^2</f>
        <v>2.3427946512682465</v>
      </c>
      <c r="H40" s="4">
        <f>ABS((B40-E40)/B40)</f>
        <v>1.2444057250798228</v>
      </c>
      <c r="I40" s="1">
        <f>ABS((E40-B40)/B39)^2</f>
        <v>0.57415808530248169</v>
      </c>
      <c r="J40" s="1">
        <f>ABS((B40-B39)/B39)^2</f>
        <v>0.15295069110871484</v>
      </c>
      <c r="K40" s="1">
        <f>E40-B40</f>
        <v>1.530619041848182</v>
      </c>
      <c r="L40" s="1">
        <f>ABS(K40-K39)^2</f>
        <v>4.0417112024738628</v>
      </c>
    </row>
    <row r="41" spans="1:12">
      <c r="A41" s="6">
        <v>36192</v>
      </c>
      <c r="B41" s="28">
        <v>1.1000000000000001</v>
      </c>
      <c r="C41" s="51">
        <f>$C$2*(B41/D37)+(1-$C$2)*C40</f>
        <v>1.2087272361769463</v>
      </c>
      <c r="D41" s="51">
        <f>$E$2*(B41/C41)+(1-$E$2)*D37</f>
        <v>0.9100481622960388</v>
      </c>
      <c r="E41" s="34">
        <f>C40*D37</f>
        <v>0.98064282038938311</v>
      </c>
      <c r="F41" s="1">
        <f>ABS(B41-E41)</f>
        <v>0.11935717961061698</v>
      </c>
      <c r="G41" s="1">
        <f>F41^2</f>
        <v>1.4246136324601082E-2</v>
      </c>
      <c r="H41" s="4">
        <f>ABS((B41-E41)/B41)</f>
        <v>0.1085065269187427</v>
      </c>
      <c r="I41" s="1">
        <f>ABS((E41-B41)/B40)^2</f>
        <v>9.4164428082497715E-3</v>
      </c>
      <c r="J41" s="1">
        <f>ABS((B41-B40)/B40)^2</f>
        <v>1.1170599510873139E-2</v>
      </c>
      <c r="K41" s="1">
        <f>E41-B41</f>
        <v>-0.11935717961061698</v>
      </c>
      <c r="L41" s="1">
        <f>ABS(K41-K40)^2</f>
        <v>2.7224215313794558</v>
      </c>
    </row>
    <row r="42" spans="1:12">
      <c r="A42" s="6">
        <v>36220</v>
      </c>
      <c r="B42" s="28">
        <v>1.1200000000000001</v>
      </c>
      <c r="C42" s="51">
        <f>$C$2*(B42/D38)+(1-$C$2)*C41</f>
        <v>1.1725093263660618</v>
      </c>
      <c r="D42" s="51">
        <f>$E$2*(B42/C42)+(1-$E$2)*D38</f>
        <v>0.95521628256143354</v>
      </c>
      <c r="E42" s="34">
        <f>C41*D38</f>
        <v>1.1551963269673466</v>
      </c>
      <c r="F42" s="1">
        <f>ABS(B42-E42)</f>
        <v>3.5196326967346536E-2</v>
      </c>
      <c r="G42" s="1">
        <f>F42^2</f>
        <v>1.2387814319923651E-3</v>
      </c>
      <c r="H42" s="4">
        <f>ABS((B42-E42)/B42)</f>
        <v>3.1425291935130835E-2</v>
      </c>
      <c r="I42" s="1">
        <f>ABS((E42-B42)/B41)^2</f>
        <v>1.0237863074317064E-3</v>
      </c>
      <c r="J42" s="1">
        <f>ABS((B42-B41)/B41)^2</f>
        <v>3.3057851239669467E-4</v>
      </c>
      <c r="K42" s="1">
        <f>E42-B42</f>
        <v>3.5196326967346536E-2</v>
      </c>
      <c r="L42" s="1">
        <f>ABS(K42-K41)^2</f>
        <v>2.3886786395544611E-2</v>
      </c>
    </row>
    <row r="43" spans="1:12">
      <c r="A43" s="6">
        <v>36251</v>
      </c>
      <c r="B43" s="28">
        <v>1.33</v>
      </c>
      <c r="C43" s="51">
        <f>$C$2*(B43/D39)+(1-$C$2)*C42</f>
        <v>1.5566011220146154</v>
      </c>
      <c r="D43" s="51">
        <f>$E$2*(B43/C43)+(1-$E$2)*D39</f>
        <v>0.85442569788120215</v>
      </c>
      <c r="E43" s="34">
        <f>C42*D39</f>
        <v>0.99768001081538049</v>
      </c>
      <c r="F43" s="1">
        <f>ABS(B43-E43)</f>
        <v>0.33231998918461958</v>
      </c>
      <c r="G43" s="1">
        <f>F43^2</f>
        <v>0.11043657521166568</v>
      </c>
      <c r="H43" s="4">
        <f>ABS((B43-E43)/B43)</f>
        <v>0.24986465352227036</v>
      </c>
      <c r="I43" s="1">
        <f>ABS((E43-B43)/B42)^2</f>
        <v>8.8039361616442643E-2</v>
      </c>
      <c r="J43" s="1">
        <f>ABS((B43-B42)/B42)^2</f>
        <v>3.5156249999999979E-2</v>
      </c>
      <c r="K43" s="1">
        <f>E43-B43</f>
        <v>-0.33231998918461958</v>
      </c>
      <c r="L43" s="1">
        <f>ABS(K43-K42)^2</f>
        <v>0.13506824263791192</v>
      </c>
    </row>
    <row r="44" spans="1:12">
      <c r="A44" s="6">
        <v>36281</v>
      </c>
      <c r="B44" s="28">
        <v>2.1800000000000002</v>
      </c>
      <c r="C44" s="51">
        <f>$C$2*(B44/D40)+(1-$C$2)*C43</f>
        <v>1.9073770742619589</v>
      </c>
      <c r="D44" s="51">
        <f>$E$2*(B44/C44)+(1-$E$2)*D40</f>
        <v>1.1429307971752414</v>
      </c>
      <c r="E44" s="34">
        <f>C43*D40</f>
        <v>1.7735992970096375</v>
      </c>
      <c r="F44" s="1">
        <f>ABS(B44-E44)</f>
        <v>0.40640070299036268</v>
      </c>
      <c r="G44" s="1">
        <f>F44^2</f>
        <v>0.16516153139106099</v>
      </c>
      <c r="H44" s="4">
        <f>ABS((B44-E44)/B44)</f>
        <v>0.18642234082126727</v>
      </c>
      <c r="I44" s="1">
        <f>ABS((E44-B44)/B43)^2</f>
        <v>9.3369625977195392E-2</v>
      </c>
      <c r="J44" s="1">
        <f>ABS((B44-B43)/B43)^2</f>
        <v>0.40844592684719322</v>
      </c>
      <c r="K44" s="1">
        <f>E44-B44</f>
        <v>-0.40640070299036268</v>
      </c>
      <c r="L44" s="1">
        <f>ABS(K44-K43)^2</f>
        <v>5.4879521579684169E-3</v>
      </c>
    </row>
    <row r="45" spans="1:12">
      <c r="A45" s="6">
        <v>36312</v>
      </c>
      <c r="B45" s="28">
        <v>3.63</v>
      </c>
      <c r="C45" s="51">
        <f>$C$2*(B45/D41)+(1-$C$2)*C44</f>
        <v>3.9543582043273773</v>
      </c>
      <c r="D45" s="51">
        <f>$E$2*(B45/C45)+(1-$E$2)*D41</f>
        <v>0.91797450115358237</v>
      </c>
      <c r="E45" s="34">
        <f>C44*D41</f>
        <v>1.7358050012376909</v>
      </c>
      <c r="F45" s="1">
        <f>ABS(B45-E45)</f>
        <v>1.894194998762309</v>
      </c>
      <c r="G45" s="1">
        <f>F45^2</f>
        <v>3.587974693336144</v>
      </c>
      <c r="H45" s="4">
        <f>ABS((B45-E45)/B45)</f>
        <v>0.52181680406675179</v>
      </c>
      <c r="I45" s="1">
        <f>ABS((E45-B45)/B44)^2</f>
        <v>0.75498162893193832</v>
      </c>
      <c r="J45" s="1">
        <f>ABS((B45-B44)/B44)^2</f>
        <v>0.44240804646073534</v>
      </c>
      <c r="K45" s="1">
        <f>E45-B45</f>
        <v>-1.894194998762309</v>
      </c>
      <c r="L45" s="1">
        <f>ABS(K45-K44)^2</f>
        <v>2.2135318665315418</v>
      </c>
    </row>
    <row r="46" spans="1:12">
      <c r="A46" s="6">
        <v>36342</v>
      </c>
      <c r="B46" s="28">
        <v>4.26</v>
      </c>
      <c r="C46" s="51">
        <f>$C$2*(B46/D42)+(1-$C$2)*C45</f>
        <v>4.4513606123674636</v>
      </c>
      <c r="D46" s="51">
        <f>$E$2*(B46/C46)+(1-$E$2)*D42</f>
        <v>0.9570107593988687</v>
      </c>
      <c r="E46" s="34">
        <f>C45*D42</f>
        <v>3.7772673438539028</v>
      </c>
      <c r="F46" s="1">
        <f>ABS(B46-E46)</f>
        <v>0.48273265614609695</v>
      </c>
      <c r="G46" s="1">
        <f>F46^2</f>
        <v>0.23303081730986588</v>
      </c>
      <c r="H46" s="4">
        <f>ABS((B46-E46)/B46)</f>
        <v>0.11331752491692418</v>
      </c>
      <c r="I46" s="1">
        <f>ABS((E46-B46)/B45)^2</f>
        <v>1.768479819303978E-2</v>
      </c>
      <c r="J46" s="1">
        <f>ABS((B46-B45)/B45)^2</f>
        <v>3.0120893381599609E-2</v>
      </c>
      <c r="K46" s="1">
        <f>E46-B46</f>
        <v>-0.48273265614609695</v>
      </c>
      <c r="L46" s="1">
        <f>ABS(K46-K45)^2</f>
        <v>1.9922259446236452</v>
      </c>
    </row>
    <row r="47" spans="1:12">
      <c r="A47" s="6">
        <v>36373</v>
      </c>
      <c r="B47" s="28">
        <v>11.78</v>
      </c>
      <c r="C47" s="51">
        <f>$C$2*(B47/D43)+(1-$C$2)*C46</f>
        <v>13.632559379051131</v>
      </c>
      <c r="D47" s="51">
        <f>$E$2*(B47/C47)+(1-$E$2)*D43</f>
        <v>0.86410773446562639</v>
      </c>
      <c r="E47" s="34">
        <f>C46*D43</f>
        <v>3.8033568977429653</v>
      </c>
      <c r="F47" s="1">
        <f>ABS(B47-E47)</f>
        <v>7.9766431022570341</v>
      </c>
      <c r="G47" s="1">
        <f>F47^2</f>
        <v>63.626835180784724</v>
      </c>
      <c r="H47" s="4">
        <f>ABS((B47-E47)/B47)</f>
        <v>0.67713438898616596</v>
      </c>
      <c r="I47" s="1">
        <f>ABS((E47-B47)/B46)^2</f>
        <v>3.5060743669016694</v>
      </c>
      <c r="J47" s="1">
        <f>ABS((B47-B46)/B46)^2</f>
        <v>3.1161365690229008</v>
      </c>
      <c r="K47" s="1">
        <f>E47-B47</f>
        <v>-7.9766431022570341</v>
      </c>
      <c r="L47" s="1">
        <f>ABS(K47-K46)^2</f>
        <v>56.158693774330622</v>
      </c>
    </row>
    <row r="48" spans="1:12">
      <c r="A48" s="6">
        <v>36404</v>
      </c>
      <c r="B48" s="28">
        <v>12.09</v>
      </c>
      <c r="C48" s="51">
        <f>$C$2*(B48/D44)+(1-$C$2)*C47</f>
        <v>10.628611479796879</v>
      </c>
      <c r="D48" s="51">
        <f>$E$2*(B48/C48)+(1-$E$2)*D44</f>
        <v>1.13749571361988</v>
      </c>
      <c r="E48" s="34">
        <f>C47*D44</f>
        <v>15.581071958637722</v>
      </c>
      <c r="F48" s="1">
        <f>ABS(B48-E48)</f>
        <v>3.4910719586377219</v>
      </c>
      <c r="G48" s="1">
        <f>F48^2</f>
        <v>12.18758342038662</v>
      </c>
      <c r="H48" s="4">
        <f>ABS((B48-E48)/B48)</f>
        <v>0.28875698582611431</v>
      </c>
      <c r="I48" s="1">
        <f>ABS((E48-B48)/B47)^2</f>
        <v>8.7826792125488384E-2</v>
      </c>
      <c r="J48" s="1">
        <f>ABS((B48-B47)/B47)^2</f>
        <v>6.9252077562327098E-4</v>
      </c>
      <c r="K48" s="1">
        <f>E48-B48</f>
        <v>3.4910719586377219</v>
      </c>
      <c r="L48" s="1">
        <f>ABS(K48-K47)^2</f>
        <v>131.50848871787241</v>
      </c>
    </row>
    <row r="49" spans="1:12">
      <c r="A49" s="6">
        <v>36434</v>
      </c>
      <c r="B49" s="28">
        <v>10.01</v>
      </c>
      <c r="C49" s="51">
        <f>$C$2*(B49/D45)+(1-$C$2)*C48</f>
        <v>10.899878098809857</v>
      </c>
      <c r="D49" s="51">
        <f>$E$2*(B49/C49)+(1-$E$2)*D45</f>
        <v>0.91835889440754181</v>
      </c>
      <c r="E49" s="34">
        <f>C48*D45</f>
        <v>9.7567943211217791</v>
      </c>
      <c r="F49" s="1">
        <f>ABS(B49-E49)</f>
        <v>0.25320567887822065</v>
      </c>
      <c r="G49" s="1">
        <f>F49^2</f>
        <v>6.4113115816180594E-2</v>
      </c>
      <c r="H49" s="4">
        <f>ABS((B49-E49)/B49)</f>
        <v>2.5295272615206858E-2</v>
      </c>
      <c r="I49" s="1">
        <f>ABS((E49-B49)/B48)^2</f>
        <v>4.3862590959436841E-4</v>
      </c>
      <c r="J49" s="1">
        <f>ABS((B49-B48)/B48)^2</f>
        <v>2.9598797548849583E-2</v>
      </c>
      <c r="K49" s="1">
        <f>E49-B49</f>
        <v>-0.25320567887822065</v>
      </c>
      <c r="L49" s="1">
        <f>ABS(K49-K48)^2</f>
        <v>14.019615026801969</v>
      </c>
    </row>
    <row r="50" spans="1:12">
      <c r="A50" s="6">
        <v>36465</v>
      </c>
      <c r="B50" s="28">
        <v>17.66</v>
      </c>
      <c r="C50" s="51">
        <f>$C$2*(B50/D46)+(1-$C$2)*C49</f>
        <v>18.328305348131607</v>
      </c>
      <c r="D50" s="51">
        <f>$E$2*(B50/C50)+(1-$E$2)*D46</f>
        <v>0.96353698089170392</v>
      </c>
      <c r="E50" s="34">
        <f>C49*D46</f>
        <v>10.431300616697118</v>
      </c>
      <c r="F50" s="1">
        <f>ABS(B50-E50)</f>
        <v>7.2286993833028816</v>
      </c>
      <c r="G50" s="1">
        <f>F50^2</f>
        <v>52.254094774163462</v>
      </c>
      <c r="H50" s="4">
        <f>ABS((B50-E50)/B50)</f>
        <v>0.40932612589484041</v>
      </c>
      <c r="I50" s="1">
        <f>ABS((E50-B50)/B49)^2</f>
        <v>0.52149743138144034</v>
      </c>
      <c r="J50" s="1">
        <f>ABS((B50-B49)/B49)^2</f>
        <v>0.58405630333702274</v>
      </c>
      <c r="K50" s="1">
        <f>E50-B50</f>
        <v>-7.2286993833028816</v>
      </c>
      <c r="L50" s="1">
        <f>ABS(K50-K49)^2</f>
        <v>48.65751242046808</v>
      </c>
    </row>
    <row r="51" spans="1:12">
      <c r="A51" s="6">
        <v>36495</v>
      </c>
      <c r="B51" s="28">
        <v>6.06</v>
      </c>
      <c r="C51" s="51">
        <f>$C$2*(B51/D47)+(1-$C$2)*C50</f>
        <v>7.2002505582076433</v>
      </c>
      <c r="D51" s="51">
        <f>$E$2*(B51/C51)+(1-$E$2)*D47</f>
        <v>0.84163737789543169</v>
      </c>
      <c r="E51" s="34">
        <f>C50*D47</f>
        <v>15.837630410968227</v>
      </c>
      <c r="F51" s="1">
        <f>ABS(B51-E51)</f>
        <v>9.7776304109682286</v>
      </c>
      <c r="G51" s="1">
        <f>F51^2</f>
        <v>95.602056453490732</v>
      </c>
      <c r="H51" s="4">
        <f>ABS((B51-E51)/B51)</f>
        <v>1.6134703648462425</v>
      </c>
      <c r="I51" s="1">
        <f>ABS((E51-B51)/B50)^2</f>
        <v>0.30653907023662869</v>
      </c>
      <c r="J51" s="1">
        <f>ABS((B51-B50)/B50)^2</f>
        <v>0.43145407976770234</v>
      </c>
      <c r="K51" s="1">
        <f>E51-B51</f>
        <v>9.7776304109682286</v>
      </c>
      <c r="L51" s="1">
        <f>ABS(K51-K50)^2</f>
        <v>289.21525307151325</v>
      </c>
    </row>
    <row r="52" spans="1:12">
      <c r="A52" s="6">
        <v>36526</v>
      </c>
      <c r="B52" s="28">
        <v>2.27</v>
      </c>
      <c r="C52" s="51">
        <f>$C$2*(B52/D48)+(1-$C$2)*C51</f>
        <v>2.0817340011251373</v>
      </c>
      <c r="D52" s="51">
        <f>$E$2*(B52/C52)+(1-$E$2)*D48</f>
        <v>1.0904371061687557</v>
      </c>
      <c r="E52" s="34">
        <f>C51*D48</f>
        <v>8.1902541469503429</v>
      </c>
      <c r="F52" s="1">
        <f>ABS(B52-E52)</f>
        <v>5.9202541469503434</v>
      </c>
      <c r="G52" s="1">
        <f>F52^2</f>
        <v>35.049409164482739</v>
      </c>
      <c r="H52" s="4">
        <f>ABS((B52-E52)/B52)</f>
        <v>2.608041474427464</v>
      </c>
      <c r="I52" s="1">
        <f>ABS((E52-B52)/B51)^2</f>
        <v>0.95441103716636555</v>
      </c>
      <c r="J52" s="1">
        <f>ABS((B52-B51)/B51)^2</f>
        <v>0.39114084675794308</v>
      </c>
      <c r="K52" s="1">
        <f>E52-B52</f>
        <v>5.9202541469503434</v>
      </c>
      <c r="L52" s="1">
        <f>ABS(K52-K51)^2</f>
        <v>14.879351642208578</v>
      </c>
    </row>
    <row r="53" spans="1:12">
      <c r="A53" s="6">
        <v>36557</v>
      </c>
      <c r="B53" s="28">
        <v>1.42</v>
      </c>
      <c r="C53" s="51">
        <f>$C$2*(B53/D49)+(1-$C$2)*C52</f>
        <v>1.555097427177226</v>
      </c>
      <c r="D53" s="51">
        <f>$E$2*(B53/C53)+(1-$E$2)*D49</f>
        <v>0.91312606862037482</v>
      </c>
      <c r="E53" s="34">
        <f>C52*D49</f>
        <v>1.9117789357238695</v>
      </c>
      <c r="F53" s="1">
        <f>ABS(B53-E53)</f>
        <v>0.49177893572386955</v>
      </c>
      <c r="G53" s="1">
        <f>F53^2</f>
        <v>0.24184652162170181</v>
      </c>
      <c r="H53" s="4">
        <f>ABS((B53-E53)/B53)</f>
        <v>0.34632319417173912</v>
      </c>
      <c r="I53" s="1">
        <f>ABS((E53-B53)/B52)^2</f>
        <v>4.6934060746706092E-2</v>
      </c>
      <c r="J53" s="1">
        <f>ABS((B53-B52)/B52)^2</f>
        <v>0.14021230763259526</v>
      </c>
      <c r="K53" s="1">
        <f>E53-B53</f>
        <v>0.49177893572386955</v>
      </c>
      <c r="L53" s="1">
        <f>ABS(K53-K52)^2</f>
        <v>29.468343118900304</v>
      </c>
    </row>
    <row r="54" spans="1:12">
      <c r="A54" s="6">
        <v>36586</v>
      </c>
      <c r="B54" s="28">
        <v>1.03</v>
      </c>
      <c r="C54" s="51">
        <f>$C$2*(B54/D50)+(1-$C$2)*C53</f>
        <v>1.0770220736751364</v>
      </c>
      <c r="D54" s="51">
        <f>$E$2*(B54/C54)+(1-$E$2)*D50</f>
        <v>0.95634065928223522</v>
      </c>
      <c r="E54" s="34">
        <f>C53*D50</f>
        <v>1.4983938799748007</v>
      </c>
      <c r="F54" s="1">
        <f>ABS(B54-E54)</f>
        <v>0.46839387997480064</v>
      </c>
      <c r="G54" s="1">
        <f>F54^2</f>
        <v>0.21939282679784794</v>
      </c>
      <c r="H54" s="4">
        <f>ABS((B54-E54)/B54)</f>
        <v>0.45475133978135984</v>
      </c>
      <c r="I54" s="1">
        <f>ABS((E54-B54)/B53)^2</f>
        <v>0.10880421880472525</v>
      </c>
      <c r="J54" s="1">
        <f>ABS((B54-B53)/B53)^2</f>
        <v>7.5431462011505634E-2</v>
      </c>
      <c r="K54" s="1">
        <f>E54-B54</f>
        <v>0.46839387997480064</v>
      </c>
      <c r="L54" s="1">
        <f>ABS(K54-K53)^2</f>
        <v>5.4686083238706068E-4</v>
      </c>
    </row>
    <row r="55" spans="1:12">
      <c r="A55" s="6">
        <v>36617</v>
      </c>
      <c r="B55" s="28">
        <v>1.1299999999999999</v>
      </c>
      <c r="C55" s="51">
        <f>$C$2*(B55/D51)+(1-$C$2)*C54</f>
        <v>1.3382260661385026</v>
      </c>
      <c r="D55" s="51">
        <f>$E$2*(B55/C55)+(1-$E$2)*D51</f>
        <v>0.84440142707775367</v>
      </c>
      <c r="E55" s="34">
        <f>C54*D51</f>
        <v>0.90646203402344216</v>
      </c>
      <c r="F55" s="1">
        <f>ABS(B55-E55)</f>
        <v>0.22353796597655773</v>
      </c>
      <c r="G55" s="1">
        <f>F55^2</f>
        <v>4.9969222232936678E-2</v>
      </c>
      <c r="H55" s="4">
        <f>ABS((B55-E55)/B55)</f>
        <v>0.19782120882881216</v>
      </c>
      <c r="I55" s="1">
        <f>ABS((E55-B55)/B54)^2</f>
        <v>4.7100784459361562E-2</v>
      </c>
      <c r="J55" s="1">
        <f>ABS((B55-B54)/B54)^2</f>
        <v>9.4259590913375185E-3</v>
      </c>
      <c r="K55" s="1">
        <f>E55-B55</f>
        <v>-0.22353796597655773</v>
      </c>
      <c r="L55" s="1">
        <f>ABS(K55-K54)^2</f>
        <v>0.47876967944165433</v>
      </c>
    </row>
    <row r="56" spans="1:12">
      <c r="A56" s="6">
        <v>36647</v>
      </c>
      <c r="B56" s="28">
        <v>1.69</v>
      </c>
      <c r="C56" s="51">
        <f>$C$2*(B56/D52)+(1-$C$2)*C55</f>
        <v>1.5463356405137965</v>
      </c>
      <c r="D56" s="51">
        <f>$E$2*(B56/C56)+(1-$E$2)*D52</f>
        <v>1.0929063236481238</v>
      </c>
      <c r="E56" s="34">
        <f>C55*D52</f>
        <v>1.4592513589596665</v>
      </c>
      <c r="F56" s="1">
        <f>ABS(B56-E56)</f>
        <v>0.23074864104033344</v>
      </c>
      <c r="G56" s="1">
        <f>F56^2</f>
        <v>5.3244935341960654E-2</v>
      </c>
      <c r="H56" s="4">
        <f>ABS((B56-E56)/B56)</f>
        <v>0.13653765742031565</v>
      </c>
      <c r="I56" s="1">
        <f>ABS((E56-B56)/B55)^2</f>
        <v>4.1698594519508698E-2</v>
      </c>
      <c r="J56" s="1">
        <f>ABS((B56-B55)/B55)^2</f>
        <v>0.24559479990602251</v>
      </c>
      <c r="K56" s="1">
        <f>E56-B56</f>
        <v>-0.23074864104033344</v>
      </c>
      <c r="L56" s="1">
        <f>ABS(K56-K55)^2</f>
        <v>5.199383487535679E-5</v>
      </c>
    </row>
    <row r="57" spans="1:12">
      <c r="A57" s="6">
        <v>36678</v>
      </c>
      <c r="B57" s="28">
        <v>2.8</v>
      </c>
      <c r="C57" s="51">
        <f>$C$2*(B57/D53)+(1-$C$2)*C56</f>
        <v>3.0412366936403776</v>
      </c>
      <c r="D57" s="51">
        <f>$E$2*(B57/C57)+(1-$E$2)*D53</f>
        <v>0.92067809317675431</v>
      </c>
      <c r="E57" s="34">
        <f>C56*D53</f>
        <v>1.4119993841899321</v>
      </c>
      <c r="F57" s="1">
        <f>ABS(B57-E57)</f>
        <v>1.3880006158100677</v>
      </c>
      <c r="G57" s="1">
        <f>F57^2</f>
        <v>1.9265457094891272</v>
      </c>
      <c r="H57" s="4">
        <f>ABS((B57-E57)/B57)</f>
        <v>0.49571450564645281</v>
      </c>
      <c r="I57" s="1">
        <f>ABS((E57-B57)/B56)^2</f>
        <v>0.67453720440080089</v>
      </c>
      <c r="J57" s="1">
        <f>ABS((B57-B56)/B56)^2</f>
        <v>0.43139245824726014</v>
      </c>
      <c r="K57" s="1">
        <f>E57-B57</f>
        <v>-1.3880006158100677</v>
      </c>
      <c r="L57" s="1">
        <f>ABS(K57-K56)^2</f>
        <v>1.3392321331084498</v>
      </c>
    </row>
    <row r="58" spans="1:12">
      <c r="A58" s="6">
        <v>36708</v>
      </c>
      <c r="B58" s="28">
        <v>5.81</v>
      </c>
      <c r="C58" s="51">
        <f>$C$2*(B58/D54)+(1-$C$2)*C57</f>
        <v>6.0250368058757946</v>
      </c>
      <c r="D58" s="51">
        <f>$E$2*(B58/C58)+(1-$E$2)*D54</f>
        <v>0.96430946186650934</v>
      </c>
      <c r="E58" s="34">
        <f>C57*D54</f>
        <v>2.9084583046293639</v>
      </c>
      <c r="F58" s="1">
        <f>ABS(B58-E58)</f>
        <v>2.9015416953706357</v>
      </c>
      <c r="G58" s="1">
        <f>F58^2</f>
        <v>8.4189442099743026</v>
      </c>
      <c r="H58" s="4">
        <f>ABS((B58-E58)/B58)</f>
        <v>0.49940476684520413</v>
      </c>
      <c r="I58" s="1">
        <f>ABS((E58-B58)/B57)^2</f>
        <v>1.0738449247416206</v>
      </c>
      <c r="J58" s="1">
        <f>ABS((B58-B57)/B57)^2</f>
        <v>1.1556249999999999</v>
      </c>
      <c r="K58" s="1">
        <f>E58-B58</f>
        <v>-2.9015416953706357</v>
      </c>
      <c r="L58" s="1">
        <f>ABS(K58-K57)^2</f>
        <v>2.2908065995173694</v>
      </c>
    </row>
    <row r="59" spans="1:12">
      <c r="A59" s="6">
        <v>36739</v>
      </c>
      <c r="B59" s="28">
        <v>15.47</v>
      </c>
      <c r="C59" s="51">
        <f>$C$2*(B59/D55)+(1-$C$2)*C58</f>
        <v>18.117212085199107</v>
      </c>
      <c r="D59" s="51">
        <f>$E$2*(B59/C59)+(1-$E$2)*D55</f>
        <v>0.85388413665688934</v>
      </c>
      <c r="E59" s="34">
        <f>C58*D55</f>
        <v>5.0875496770775115</v>
      </c>
      <c r="F59" s="1">
        <f>ABS(B59-E59)</f>
        <v>10.382450322922489</v>
      </c>
      <c r="G59" s="1">
        <f>F59^2</f>
        <v>107.7952747079533</v>
      </c>
      <c r="H59" s="4">
        <f>ABS((B59-E59)/B59)</f>
        <v>0.67113447465562304</v>
      </c>
      <c r="I59" s="1">
        <f>ABS((E59-B59)/B58)^2</f>
        <v>3.1933568957300555</v>
      </c>
      <c r="J59" s="1">
        <f>ABS((B59-B58)/B58)^2</f>
        <v>2.764407025693135</v>
      </c>
      <c r="K59" s="1">
        <f>E59-B59</f>
        <v>-10.382450322922489</v>
      </c>
      <c r="L59" s="1">
        <f>ABS(K59-K58)^2</f>
        <v>55.963993893779758</v>
      </c>
    </row>
    <row r="60" spans="1:12">
      <c r="A60" s="6">
        <v>36770</v>
      </c>
      <c r="B60" s="28">
        <v>20.68</v>
      </c>
      <c r="C60" s="51">
        <f>$C$2*(B60/D56)+(1-$C$2)*C59</f>
        <v>18.90870691615903</v>
      </c>
      <c r="D60" s="51">
        <f>$E$2*(B60/C60)+(1-$E$2)*D56</f>
        <v>1.0936760557818608</v>
      </c>
      <c r="E60" s="34">
        <f>C59*D56</f>
        <v>19.800415654788313</v>
      </c>
      <c r="F60" s="1">
        <f>ABS(B60-E60)</f>
        <v>0.87958434521168627</v>
      </c>
      <c r="G60" s="1">
        <f>F60^2</f>
        <v>0.77366862034147088</v>
      </c>
      <c r="H60" s="4">
        <f>ABS((B60-E60)/B60)</f>
        <v>4.2533092128224675E-2</v>
      </c>
      <c r="I60" s="1">
        <f>ABS((E60-B60)/B59)^2</f>
        <v>3.232766634010949E-3</v>
      </c>
      <c r="J60" s="1">
        <f>ABS((B60-B59)/B59)^2</f>
        <v>0.11342135183345869</v>
      </c>
      <c r="K60" s="1">
        <f>E60-B60</f>
        <v>-0.87958434521168627</v>
      </c>
      <c r="L60" s="1">
        <f>ABS(K60-K59)^2</f>
        <v>90.304461790333491</v>
      </c>
    </row>
    <row r="61" spans="1:12">
      <c r="A61" s="6">
        <v>36800</v>
      </c>
      <c r="B61" s="28">
        <v>26.27</v>
      </c>
      <c r="C61" s="51">
        <f>$C$2*(B61/D57)+(1-$C$2)*C60</f>
        <v>28.374056977354464</v>
      </c>
      <c r="D61" s="51">
        <f>$E$2*(B61/C61)+(1-$E$2)*D57</f>
        <v>0.92584574778877315</v>
      </c>
      <c r="E61" s="34">
        <f>C60*D57</f>
        <v>17.408832228007402</v>
      </c>
      <c r="F61" s="1">
        <f>ABS(B61-E61)</f>
        <v>8.8611677719925979</v>
      </c>
      <c r="G61" s="1">
        <f>F61^2</f>
        <v>78.520294283400261</v>
      </c>
      <c r="H61" s="4">
        <f>ABS((B61-E61)/B61)</f>
        <v>0.33731129699248563</v>
      </c>
      <c r="I61" s="1">
        <f>ABS((E61-B61)/B60)^2</f>
        <v>0.18360345516323218</v>
      </c>
      <c r="J61" s="1">
        <f>ABS((B61-B60)/B60)^2</f>
        <v>7.3067213764876224E-2</v>
      </c>
      <c r="K61" s="1">
        <f>E61-B61</f>
        <v>-8.8611677719925979</v>
      </c>
      <c r="L61" s="1">
        <f>ABS(K61-K60)^2</f>
        <v>63.70567399866372</v>
      </c>
    </row>
    <row r="62" spans="1:12">
      <c r="A62" s="6">
        <v>36831</v>
      </c>
      <c r="B62" s="28">
        <v>16.09</v>
      </c>
      <c r="C62" s="51">
        <f>$C$2*(B62/D58)+(1-$C$2)*C61</f>
        <v>16.878927402131325</v>
      </c>
      <c r="D62" s="51">
        <f>$E$2*(B62/C62)+(1-$E$2)*D58</f>
        <v>0.95325962465886871</v>
      </c>
      <c r="E62" s="34">
        <f>C61*D58</f>
        <v>27.361371614802358</v>
      </c>
      <c r="F62" s="1">
        <f>ABS(B62-E62)</f>
        <v>11.271371614802359</v>
      </c>
      <c r="G62" s="1">
        <f>F62^2</f>
        <v>127.04381807897234</v>
      </c>
      <c r="H62" s="4">
        <f>ABS((B62-E62)/B62)</f>
        <v>0.70052029924191161</v>
      </c>
      <c r="I62" s="1">
        <f>ABS((E62-B62)/B61)^2</f>
        <v>0.18409135386249456</v>
      </c>
      <c r="J62" s="1">
        <f>ABS((B62-B61)/B61)^2</f>
        <v>0.15016731320339033</v>
      </c>
      <c r="K62" s="1">
        <f>E62-B62</f>
        <v>11.271371614802359</v>
      </c>
      <c r="L62" s="1">
        <f>ABS(K62-K61)^2</f>
        <v>405.31914216085022</v>
      </c>
    </row>
    <row r="63" spans="1:12">
      <c r="A63" s="6">
        <v>36861</v>
      </c>
      <c r="B63" s="28">
        <v>3.09</v>
      </c>
      <c r="C63" s="51">
        <f>$C$2*(B63/D59)+(1-$C$2)*C62</f>
        <v>3.8381763340920925</v>
      </c>
      <c r="D63" s="51">
        <f>$E$2*(B63/C63)+(1-$E$2)*D59</f>
        <v>0.80506983812950028</v>
      </c>
      <c r="E63" s="34">
        <f>C62*D59</f>
        <v>14.412648352463219</v>
      </c>
      <c r="F63" s="1">
        <f>ABS(B63-E63)</f>
        <v>11.322648352463219</v>
      </c>
      <c r="G63" s="1">
        <f>F63^2</f>
        <v>128.20236571353803</v>
      </c>
      <c r="H63" s="4">
        <f>ABS((B63-E63)/B63)</f>
        <v>3.6642874927065434</v>
      </c>
      <c r="I63" s="1">
        <f>ABS((E63-B63)/B62)^2</f>
        <v>0.49520377998655812</v>
      </c>
      <c r="J63" s="1">
        <f>ABS((B63-B62)/B62)^2</f>
        <v>0.65279168876437343</v>
      </c>
      <c r="K63" s="1">
        <f>E63-B63</f>
        <v>11.322648352463219</v>
      </c>
      <c r="L63" s="1">
        <f>ABS(K63-K62)^2</f>
        <v>2.6293038251406632E-3</v>
      </c>
    </row>
    <row r="64" spans="1:12">
      <c r="A64" s="6">
        <v>36892</v>
      </c>
      <c r="B64" s="28">
        <v>1.6</v>
      </c>
      <c r="C64" s="51">
        <f>$C$2*(B64/D60)+(1-$C$2)*C63</f>
        <v>1.5022592421460088</v>
      </c>
      <c r="D64" s="51">
        <f>$E$2*(B64/C64)+(1-$E$2)*D60</f>
        <v>1.0650625105919578</v>
      </c>
      <c r="E64" s="34">
        <f>C63*D60</f>
        <v>4.1977215544651214</v>
      </c>
      <c r="F64" s="1">
        <f>ABS(B64-E64)</f>
        <v>2.5977215544651213</v>
      </c>
      <c r="G64" s="1">
        <f>F64^2</f>
        <v>6.7481572745326863</v>
      </c>
      <c r="H64" s="4">
        <f>ABS((B64-E64)/B64)</f>
        <v>1.6235759715407008</v>
      </c>
      <c r="I64" s="1">
        <f>ABS((E64-B64)/B63)^2</f>
        <v>0.70675393790729957</v>
      </c>
      <c r="J64" s="1">
        <f>ABS((B64-B63)/B63)^2</f>
        <v>0.2325174642075386</v>
      </c>
      <c r="K64" s="1">
        <f>E64-B64</f>
        <v>2.5977215544651213</v>
      </c>
      <c r="L64" s="1">
        <f>ABS(K64-K63)^2</f>
        <v>76.124347630425333</v>
      </c>
    </row>
    <row r="65" spans="1:12">
      <c r="A65" s="6">
        <v>36923</v>
      </c>
      <c r="B65" s="28">
        <v>1.41</v>
      </c>
      <c r="C65" s="51">
        <f>$C$2*(B65/D61)+(1-$C$2)*C64</f>
        <v>1.5225898005698622</v>
      </c>
      <c r="D65" s="51">
        <f>$E$2*(B65/C65)+(1-$E$2)*D61</f>
        <v>0.9260537535929092</v>
      </c>
      <c r="E65" s="34">
        <f>C64*D61</f>
        <v>1.3908603314172672</v>
      </c>
      <c r="F65" s="1">
        <f>ABS(B65-E65)</f>
        <v>1.913966858273275E-2</v>
      </c>
      <c r="G65" s="1">
        <f>F65^2</f>
        <v>3.6632691345684704E-4</v>
      </c>
      <c r="H65" s="4">
        <f>ABS((B65-E65)/B65)</f>
        <v>1.3574233037399113E-2</v>
      </c>
      <c r="I65" s="1">
        <f>ABS((E65-B65)/B64)^2</f>
        <v>1.4309645056908088E-4</v>
      </c>
      <c r="J65" s="1">
        <f>ABS((B65-B64)/B64)^2</f>
        <v>1.4101562500000026E-2</v>
      </c>
      <c r="K65" s="1">
        <f>E65-B65</f>
        <v>-1.913966858273275E-2</v>
      </c>
      <c r="L65" s="1">
        <f>ABS(K65-K64)^2</f>
        <v>6.8479626606915103</v>
      </c>
    </row>
    <row r="66" spans="1:12">
      <c r="A66" s="6">
        <v>36951</v>
      </c>
      <c r="B66" s="28">
        <v>3.44</v>
      </c>
      <c r="C66" s="51">
        <f>$C$2*(B66/D62)+(1-$C$2)*C65</f>
        <v>3.5741518671863388</v>
      </c>
      <c r="D66" s="51">
        <f>$E$2*(B66/C66)+(1-$E$2)*D62</f>
        <v>0.962466097644601</v>
      </c>
      <c r="E66" s="34">
        <f>C65*D62</f>
        <v>1.4514233818006486</v>
      </c>
      <c r="F66" s="1">
        <f>ABS(B66-E66)</f>
        <v>1.9885766181993514</v>
      </c>
      <c r="G66" s="1">
        <f>F66^2</f>
        <v>3.954436966449169</v>
      </c>
      <c r="H66" s="4">
        <f>ABS((B66-E66)/B66)</f>
        <v>0.57807459831376495</v>
      </c>
      <c r="I66" s="1">
        <f>ABS((E66-B66)/B65)^2</f>
        <v>1.989053350661018</v>
      </c>
      <c r="J66" s="1">
        <f>ABS((B66-B65)/B65)^2</f>
        <v>2.072783059202254</v>
      </c>
      <c r="K66" s="1">
        <f>E66-B66</f>
        <v>-1.9885766181993514</v>
      </c>
      <c r="L66" s="1">
        <f>ABS(K66-K65)^2</f>
        <v>3.8786818985152118</v>
      </c>
    </row>
    <row r="67" spans="1:12">
      <c r="A67" s="6">
        <v>36982</v>
      </c>
      <c r="B67" s="28">
        <v>5.14</v>
      </c>
      <c r="C67" s="51">
        <f>$C$2*(B67/D63)+(1-$C$2)*C66</f>
        <v>6.3380352916133029</v>
      </c>
      <c r="D67" s="51">
        <f>$E$2*(B67/C67)+(1-$E$2)*D63</f>
        <v>0.810976866411807</v>
      </c>
      <c r="E67" s="34">
        <f>C66*D63</f>
        <v>2.8774418651659568</v>
      </c>
      <c r="F67" s="1">
        <f>ABS(B67-E67)</f>
        <v>2.2625581348340429</v>
      </c>
      <c r="G67" s="1">
        <f>F67^2</f>
        <v>5.1191693135037033</v>
      </c>
      <c r="H67" s="4">
        <f>ABS((B67-E67)/B67)</f>
        <v>0.44018640755526128</v>
      </c>
      <c r="I67" s="1">
        <f>ABS((E67-B67)/B66)^2</f>
        <v>0.43259610883448008</v>
      </c>
      <c r="J67" s="1">
        <f>ABS((B67-B66)/B66)^2</f>
        <v>0.2442198485667928</v>
      </c>
      <c r="K67" s="1">
        <f>E67-B67</f>
        <v>-2.2625581348340429</v>
      </c>
      <c r="L67" s="1">
        <f>ABS(K67-K66)^2</f>
        <v>7.506587145744574E-2</v>
      </c>
    </row>
    <row r="68" spans="1:12">
      <c r="A68" s="6">
        <v>37012</v>
      </c>
      <c r="B68" s="28">
        <v>3.04</v>
      </c>
      <c r="C68" s="51">
        <f>$C$2*(B68/D64)+(1-$C$2)*C67</f>
        <v>2.9119386735171746</v>
      </c>
      <c r="D68" s="51">
        <f>$E$2*(B68/C68)+(1-$E$2)*D64</f>
        <v>1.0439780300483277</v>
      </c>
      <c r="E68" s="34">
        <f>C67*D64</f>
        <v>6.7504037799060956</v>
      </c>
      <c r="F68" s="1">
        <f>ABS(B68-E68)</f>
        <v>3.7104037799060956</v>
      </c>
      <c r="G68" s="1">
        <f>F68^2</f>
        <v>13.767096209941442</v>
      </c>
      <c r="H68" s="4">
        <f>ABS((B68-E68)/B68)</f>
        <v>1.2205275591796367</v>
      </c>
      <c r="I68" s="1">
        <f>ABS((E68-B68)/B67)^2</f>
        <v>0.52109404419224525</v>
      </c>
      <c r="J68" s="1">
        <f>ABS((B68-B67)/B67)^2</f>
        <v>0.16692152795651707</v>
      </c>
      <c r="K68" s="1">
        <f>E68-B68</f>
        <v>3.7104037799060956</v>
      </c>
      <c r="L68" s="1">
        <f>ABS(K68-K67)^2</f>
        <v>35.676274034936185</v>
      </c>
    </row>
    <row r="69" spans="1:12">
      <c r="A69" s="6">
        <v>37043</v>
      </c>
      <c r="B69" s="28">
        <v>2.5099999999999998</v>
      </c>
      <c r="C69" s="51">
        <f>$C$2*(B69/D65)+(1-$C$2)*C68</f>
        <v>2.713760284470927</v>
      </c>
      <c r="D69" s="51">
        <f>$E$2*(B69/C69)+(1-$E$2)*D65</f>
        <v>0.92491588677271386</v>
      </c>
      <c r="E69" s="34">
        <f>C68*D65</f>
        <v>2.6966117388429365</v>
      </c>
      <c r="F69" s="1">
        <f>ABS(B69-E69)</f>
        <v>0.18661173884293669</v>
      </c>
      <c r="G69" s="1">
        <f>F69^2</f>
        <v>3.4823941073984406E-2</v>
      </c>
      <c r="H69" s="4">
        <f>ABS((B69-E69)/B69)</f>
        <v>7.4347306311926972E-2</v>
      </c>
      <c r="I69" s="1">
        <f>ABS((E69-B69)/B68)^2</f>
        <v>3.7681722941897942E-3</v>
      </c>
      <c r="J69" s="1">
        <f>ABS((B69-B68)/B68)^2</f>
        <v>3.0395169667590052E-2</v>
      </c>
      <c r="K69" s="1">
        <f>E69-B69</f>
        <v>0.18661173884293669</v>
      </c>
      <c r="L69" s="1">
        <f>ABS(K69-K68)^2</f>
        <v>12.417110348660064</v>
      </c>
    </row>
    <row r="70" spans="1:12">
      <c r="A70" s="6">
        <v>37073</v>
      </c>
      <c r="B70" s="28">
        <v>4.34</v>
      </c>
      <c r="C70" s="51">
        <f>$C$2*(B70/D66)+(1-$C$2)*C69</f>
        <v>4.4795394545935787</v>
      </c>
      <c r="D70" s="51">
        <f>$E$2*(B70/C70)+(1-$E$2)*D66</f>
        <v>0.96884959804283299</v>
      </c>
      <c r="E70" s="34">
        <f>C69*D66</f>
        <v>2.6119022709376356</v>
      </c>
      <c r="F70" s="1">
        <f>ABS(B70-E70)</f>
        <v>1.7280977290623643</v>
      </c>
      <c r="G70" s="1">
        <f>F70^2</f>
        <v>2.9863217611905006</v>
      </c>
      <c r="H70" s="4">
        <f>ABS((B70-E70)/B70)</f>
        <v>0.39817920024478443</v>
      </c>
      <c r="I70" s="1">
        <f>ABS((E70-B70)/B69)^2</f>
        <v>0.47401180317621955</v>
      </c>
      <c r="J70" s="1">
        <f>ABS((B70-B69)/B69)^2</f>
        <v>0.53156299106363414</v>
      </c>
      <c r="K70" s="1">
        <f>E70-B70</f>
        <v>-1.7280977290623643</v>
      </c>
      <c r="L70" s="1">
        <f>ABS(K70-K69)^2</f>
        <v>3.6661123464862007</v>
      </c>
    </row>
    <row r="71" spans="1:12">
      <c r="A71" s="6">
        <v>37104</v>
      </c>
      <c r="B71" s="28">
        <v>7.17</v>
      </c>
      <c r="C71" s="51">
        <f>$C$2*(B71/D67)+(1-$C$2)*C70</f>
        <v>8.7690163081227652</v>
      </c>
      <c r="D71" s="51">
        <f>$E$2*(B71/C71)+(1-$E$2)*D67</f>
        <v>0.81765157550892087</v>
      </c>
      <c r="E71" s="34">
        <f>C70*D67</f>
        <v>3.6328028698543555</v>
      </c>
      <c r="F71" s="1">
        <f>ABS(B71-E71)</f>
        <v>3.5371971301456444</v>
      </c>
      <c r="G71" s="1">
        <f>F71^2</f>
        <v>12.511763537510582</v>
      </c>
      <c r="H71" s="4">
        <f>ABS((B71-E71)/B71)</f>
        <v>0.49333293307470633</v>
      </c>
      <c r="I71" s="1">
        <f>ABS((E71-B71)/B70)^2</f>
        <v>0.66426148025603549</v>
      </c>
      <c r="J71" s="1">
        <f>ABS((B71-B70)/B70)^2</f>
        <v>0.42520015290195162</v>
      </c>
      <c r="K71" s="1">
        <f>E71-B71</f>
        <v>-3.5371971301456444</v>
      </c>
      <c r="L71" s="1">
        <f>ABS(K71-K70)^2</f>
        <v>3.2728406429998831</v>
      </c>
    </row>
    <row r="72" spans="1:12">
      <c r="A72" s="6">
        <v>37135</v>
      </c>
      <c r="B72" s="28">
        <v>5.52</v>
      </c>
      <c r="C72" s="51">
        <f>$C$2*(B72/D68)+(1-$C$2)*C71</f>
        <v>5.3450774000712986</v>
      </c>
      <c r="D72" s="51">
        <f>$E$2*(B72/C72)+(1-$E$2)*D68</f>
        <v>1.0327259245911702</v>
      </c>
      <c r="E72" s="34">
        <f>C71*D68</f>
        <v>9.1546603708156642</v>
      </c>
      <c r="F72" s="1">
        <f>ABS(B72-E72)</f>
        <v>3.6346603708156646</v>
      </c>
      <c r="G72" s="1">
        <f>F72^2</f>
        <v>13.210756011177864</v>
      </c>
      <c r="H72" s="4">
        <f>ABS((B72-E72)/B72)</f>
        <v>0.65845296572747558</v>
      </c>
      <c r="I72" s="1">
        <f>ABS((E72-B72)/B71)^2</f>
        <v>0.25697410392320907</v>
      </c>
      <c r="J72" s="1">
        <f>ABS((B72-B71)/B71)^2</f>
        <v>5.2957756341800763E-2</v>
      </c>
      <c r="K72" s="1">
        <f>E72-B72</f>
        <v>3.6346603708156646</v>
      </c>
      <c r="L72" s="1">
        <f>ABS(K72-K71)^2</f>
        <v>51.43554001409499</v>
      </c>
    </row>
    <row r="73" spans="1:12">
      <c r="A73" s="6">
        <v>37165</v>
      </c>
      <c r="B73" s="28">
        <v>7.17</v>
      </c>
      <c r="C73" s="51">
        <f>$C$2*(B73/D69)+(1-$C$2)*C72</f>
        <v>7.7122275613366629</v>
      </c>
      <c r="D73" s="51">
        <f>$E$2*(B73/C73)+(1-$E$2)*D69</f>
        <v>0.92969248417214945</v>
      </c>
      <c r="E73" s="34">
        <f>C72*D69</f>
        <v>4.9437470033557371</v>
      </c>
      <c r="F73" s="1">
        <f>ABS(B73-E73)</f>
        <v>2.2262529966442628</v>
      </c>
      <c r="G73" s="1">
        <f>F73^2</f>
        <v>4.9562024050675602</v>
      </c>
      <c r="H73" s="4">
        <f>ABS((B73-E73)/B73)</f>
        <v>0.310495536491529</v>
      </c>
      <c r="I73" s="1">
        <f>ABS((E73-B73)/B72)^2</f>
        <v>0.16265629611254073</v>
      </c>
      <c r="J73" s="1">
        <f>ABS((B73-B72)/B72)^2</f>
        <v>8.9349007561436739E-2</v>
      </c>
      <c r="K73" s="1">
        <f>E73-B73</f>
        <v>-2.2262529966442628</v>
      </c>
      <c r="L73" s="1">
        <f>ABS(K73-K72)^2</f>
        <v>34.350305500870469</v>
      </c>
    </row>
    <row r="74" spans="1:12">
      <c r="A74" s="6">
        <v>37196</v>
      </c>
      <c r="B74" s="28">
        <v>10.86</v>
      </c>
      <c r="C74" s="51">
        <f>$C$2*(B74/D70)+(1-$C$2)*C73</f>
        <v>11.151305622031739</v>
      </c>
      <c r="D74" s="51">
        <f>$E$2*(B74/C74)+(1-$E$2)*D70</f>
        <v>0.97387699414710649</v>
      </c>
      <c r="E74" s="34">
        <f>C73*D70</f>
        <v>7.4719885728158841</v>
      </c>
      <c r="F74" s="1">
        <f>ABS(B74-E74)</f>
        <v>3.3880114271841153</v>
      </c>
      <c r="G74" s="1">
        <f>F74^2</f>
        <v>11.478621430730145</v>
      </c>
      <c r="H74" s="4">
        <f>ABS((B74-E74)/B74)</f>
        <v>0.31197158629687988</v>
      </c>
      <c r="I74" s="1">
        <f>ABS((E74-B74)/B73)^2</f>
        <v>0.22328082162291249</v>
      </c>
      <c r="J74" s="1">
        <f>ABS((B74-B73)/B73)^2</f>
        <v>0.26485880849424898</v>
      </c>
      <c r="K74" s="1">
        <f>E74-B74</f>
        <v>-3.3880114271841153</v>
      </c>
      <c r="L74" s="1">
        <f>ABS(K74-K73)^2</f>
        <v>1.3496826509304214</v>
      </c>
    </row>
    <row r="75" spans="1:12">
      <c r="A75" s="6">
        <v>37226</v>
      </c>
      <c r="B75" s="28">
        <v>3.29</v>
      </c>
      <c r="C75" s="51">
        <f>$C$2*(B75/D71)+(1-$C$2)*C74</f>
        <v>4.1416602331575882</v>
      </c>
      <c r="D75" s="51">
        <f>$E$2*(B75/C75)+(1-$E$2)*D71</f>
        <v>0.79436743112356056</v>
      </c>
      <c r="E75" s="34">
        <f>C74*D71</f>
        <v>9.1178826108357374</v>
      </c>
      <c r="F75" s="1">
        <f>ABS(B75-E75)</f>
        <v>5.8278826108357373</v>
      </c>
      <c r="G75" s="1">
        <f>F75^2</f>
        <v>33.964215725681569</v>
      </c>
      <c r="H75" s="4">
        <f>ABS((B75-E75)/B75)</f>
        <v>1.7713928908315311</v>
      </c>
      <c r="I75" s="1">
        <f>ABS((E75-B75)/B74)^2</f>
        <v>0.28797974323875591</v>
      </c>
      <c r="J75" s="1">
        <f>ABS((B75-B74)/B74)^2</f>
        <v>0.48588345220774015</v>
      </c>
      <c r="K75" s="1">
        <f>E75-B75</f>
        <v>5.8278826108357373</v>
      </c>
      <c r="L75" s="1">
        <f>ABS(K75-K74)^2</f>
        <v>84.932702920009859</v>
      </c>
    </row>
    <row r="76" spans="1:12">
      <c r="A76" s="6">
        <v>37257</v>
      </c>
      <c r="B76" s="28">
        <v>1.69</v>
      </c>
      <c r="C76" s="51">
        <f>$C$2*(B76/D72)+(1-$C$2)*C75</f>
        <v>1.6779000290868711</v>
      </c>
      <c r="D76" s="51">
        <f>$E$2*(B76/C76)+(1-$E$2)*D72</f>
        <v>1.0072113777360823</v>
      </c>
      <c r="E76" s="34">
        <f>C75*D72</f>
        <v>4.2771998936301516</v>
      </c>
      <c r="F76" s="1">
        <f>ABS(B76-E76)</f>
        <v>2.5871998936301517</v>
      </c>
      <c r="G76" s="1">
        <f>F76^2</f>
        <v>6.6936032895998681</v>
      </c>
      <c r="H76" s="4">
        <f>ABS((B76-E76)/B76)</f>
        <v>1.5308875110237585</v>
      </c>
      <c r="I76" s="1">
        <f>ABS((E76-B76)/B75)^2</f>
        <v>0.61839813837638857</v>
      </c>
      <c r="J76" s="1">
        <f>ABS((B76-B75)/B75)^2</f>
        <v>0.23650927097864952</v>
      </c>
      <c r="K76" s="1">
        <f>E76-B76</f>
        <v>2.5871998936301517</v>
      </c>
      <c r="L76" s="1">
        <f>ABS(K76-K75)^2</f>
        <v>10.502024473594977</v>
      </c>
    </row>
    <row r="77" spans="1:12">
      <c r="A77" s="6">
        <v>37288</v>
      </c>
      <c r="B77" s="28">
        <v>1.02</v>
      </c>
      <c r="C77" s="51">
        <f>$C$2*(B77/D73)+(1-$C$2)*C76</f>
        <v>1.1067469652730937</v>
      </c>
      <c r="D77" s="51">
        <f>$E$2*(B77/C77)+(1-$E$2)*D73</f>
        <v>0.92161987518828337</v>
      </c>
      <c r="E77" s="34">
        <f>C76*D73</f>
        <v>1.559931046234295</v>
      </c>
      <c r="F77" s="1">
        <f>ABS(B77-E77)</f>
        <v>0.539931046234295</v>
      </c>
      <c r="G77" s="1">
        <f>F77^2</f>
        <v>0.2915255346876604</v>
      </c>
      <c r="H77" s="4">
        <f>ABS((B77-E77)/B77)</f>
        <v>0.52934416297479903</v>
      </c>
      <c r="I77" s="1">
        <f>ABS((E77-B77)/B76)^2</f>
        <v>0.1020711931261722</v>
      </c>
      <c r="J77" s="1">
        <f>ABS((B77-B76)/B76)^2</f>
        <v>0.15717236791428868</v>
      </c>
      <c r="K77" s="1">
        <f>E77-B77</f>
        <v>0.539931046234295</v>
      </c>
      <c r="L77" s="1">
        <f>ABS(K77-K76)^2</f>
        <v>4.1913097335175582</v>
      </c>
    </row>
    <row r="78" spans="1:12">
      <c r="A78" s="6">
        <v>37316</v>
      </c>
      <c r="B78" s="28">
        <v>1.41</v>
      </c>
      <c r="C78" s="51">
        <f>$C$2*(B78/D74)+(1-$C$2)*C77</f>
        <v>1.4421776277541338</v>
      </c>
      <c r="D78" s="51">
        <f>$E$2*(B78/C78)+(1-$E$2)*D74</f>
        <v>0.97768816605188691</v>
      </c>
      <c r="E78" s="34">
        <f>C77*D74</f>
        <v>1.0778354078215926</v>
      </c>
      <c r="F78" s="1">
        <f>ABS(B78-E78)</f>
        <v>0.33216459217840733</v>
      </c>
      <c r="G78" s="1">
        <f>F78^2</f>
        <v>0.11033331629704765</v>
      </c>
      <c r="H78" s="4">
        <f>ABS((B78-E78)/B78)</f>
        <v>0.23557772494922508</v>
      </c>
      <c r="I78" s="1">
        <f>ABS((E78-B78)/B77)^2</f>
        <v>0.10604893915517845</v>
      </c>
      <c r="J78" s="1">
        <f>ABS((B78-B77)/B77)^2</f>
        <v>0.14619377162629751</v>
      </c>
      <c r="K78" s="1">
        <f>E78-B78</f>
        <v>-0.33216459217840733</v>
      </c>
      <c r="L78" s="1">
        <f>ABS(K78-K77)^2</f>
        <v>0.76055080253845886</v>
      </c>
    </row>
    <row r="79" spans="1:12">
      <c r="A79" s="6">
        <v>37347</v>
      </c>
      <c r="B79" s="28">
        <v>3.05</v>
      </c>
      <c r="C79" s="51">
        <f>$C$2*(B79/D75)+(1-$C$2)*C78</f>
        <v>3.7998635744927349</v>
      </c>
      <c r="D79" s="51">
        <f>$E$2*(B79/C79)+(1-$E$2)*D75</f>
        <v>0.80266039561885094</v>
      </c>
      <c r="E79" s="34">
        <f>C78*D75</f>
        <v>1.145618937382922</v>
      </c>
      <c r="F79" s="1">
        <f>ABS(B79-E79)</f>
        <v>1.9043810626170778</v>
      </c>
      <c r="G79" s="1">
        <f>F79^2</f>
        <v>3.6266672316545505</v>
      </c>
      <c r="H79" s="4">
        <f>ABS((B79-E79)/B79)</f>
        <v>0.62438723364494364</v>
      </c>
      <c r="I79" s="1">
        <f>ABS((E79-B79)/B78)^2</f>
        <v>1.8241875316405367</v>
      </c>
      <c r="J79" s="1">
        <f>ABS((B79-B78)/B78)^2</f>
        <v>1.352849454252804</v>
      </c>
      <c r="K79" s="1">
        <f>E79-B79</f>
        <v>-1.9043810626170778</v>
      </c>
      <c r="L79" s="1">
        <f>ABS(K79-K78)^2</f>
        <v>2.4718646299186311</v>
      </c>
    </row>
    <row r="80" spans="1:12">
      <c r="A80" s="6">
        <v>37377</v>
      </c>
      <c r="B80" s="28">
        <v>6.72</v>
      </c>
      <c r="C80" s="51">
        <f>$C$2*(B80/D76)+(1-$C$2)*C79</f>
        <v>6.6243626295793421</v>
      </c>
      <c r="D80" s="51">
        <f>$E$2*(B80/C80)+(1-$E$2)*D76</f>
        <v>1.0144372184568542</v>
      </c>
      <c r="E80" s="34">
        <f>C79*D76</f>
        <v>3.8272658260739818</v>
      </c>
      <c r="F80" s="1">
        <f>ABS(B80-E80)</f>
        <v>2.8927341739260179</v>
      </c>
      <c r="G80" s="1">
        <f>F80^2</f>
        <v>8.3679110009994417</v>
      </c>
      <c r="H80" s="4">
        <f>ABS((B80-E80)/B80)</f>
        <v>0.43046639492946698</v>
      </c>
      <c r="I80" s="1">
        <f>ABS((E80-B80)/B79)^2</f>
        <v>0.89953356635307091</v>
      </c>
      <c r="J80" s="1">
        <f>ABS((B80-B79)/B79)^2</f>
        <v>1.447879602257458</v>
      </c>
      <c r="K80" s="1">
        <f>E80-B80</f>
        <v>-2.8927341739260179</v>
      </c>
      <c r="L80" s="1">
        <f>ABS(K80-K79)^2</f>
        <v>0.97684187263406219</v>
      </c>
    </row>
    <row r="81" spans="1:12">
      <c r="A81" s="6">
        <v>37408</v>
      </c>
      <c r="B81" s="28">
        <v>7.76</v>
      </c>
      <c r="C81" s="51">
        <f>$C$2*(B81/D77)+(1-$C$2)*C80</f>
        <v>8.390245278516252</v>
      </c>
      <c r="D81" s="51">
        <f>$E$2*(B81/C81)+(1-$E$2)*D77</f>
        <v>0.92488356924081416</v>
      </c>
      <c r="E81" s="34">
        <f>C80*D77</f>
        <v>6.1051442598748418</v>
      </c>
      <c r="F81" s="1">
        <f>ABS(B81-E81)</f>
        <v>1.654855740125158</v>
      </c>
      <c r="G81" s="1">
        <f>F81^2</f>
        <v>2.7385475206251844</v>
      </c>
      <c r="H81" s="4">
        <f>ABS((B81-E81)/B81)</f>
        <v>0.2132546056862317</v>
      </c>
      <c r="I81" s="1">
        <f>ABS((E81-B81)/B80)^2</f>
        <v>6.0643147689581227E-2</v>
      </c>
      <c r="J81" s="1">
        <f>ABS((B81-B80)/B80)^2</f>
        <v>2.3951247165532881E-2</v>
      </c>
      <c r="K81" s="1">
        <f>E81-B81</f>
        <v>-1.654855740125158</v>
      </c>
      <c r="L81" s="1">
        <f>ABS(K81-K80)^2</f>
        <v>1.53234301686927</v>
      </c>
    </row>
    <row r="82" spans="1:12">
      <c r="A82" s="6">
        <v>37438</v>
      </c>
      <c r="B82" s="28">
        <v>13.27</v>
      </c>
      <c r="C82" s="51">
        <f>$C$2*(B82/D78)+(1-$C$2)*C81</f>
        <v>13.487077601660499</v>
      </c>
      <c r="D82" s="51">
        <f>$E$2*(B82/C82)+(1-$E$2)*D78</f>
        <v>0.98390477106517327</v>
      </c>
      <c r="E82" s="34">
        <f>C81*D78</f>
        <v>8.203043519078058</v>
      </c>
      <c r="F82" s="1">
        <f>ABS(B82-E82)</f>
        <v>5.0669564809219416</v>
      </c>
      <c r="G82" s="1">
        <f>F82^2</f>
        <v>25.674047979556867</v>
      </c>
      <c r="H82" s="4">
        <f>ABS((B82-E82)/B82)</f>
        <v>0.38183545447791573</v>
      </c>
      <c r="I82" s="1">
        <f>ABS((E82-B82)/B81)^2</f>
        <v>0.42635455381079407</v>
      </c>
      <c r="J82" s="1">
        <f>ABS((B82-B81)/B81)^2</f>
        <v>0.50417319853331921</v>
      </c>
      <c r="K82" s="1">
        <f>E82-B82</f>
        <v>-5.0669564809219416</v>
      </c>
      <c r="L82" s="1">
        <f>ABS(K82-K81)^2</f>
        <v>11.642431465345959</v>
      </c>
    </row>
    <row r="83" spans="1:12">
      <c r="A83" s="6">
        <v>37469</v>
      </c>
      <c r="B83" s="28">
        <v>12.33</v>
      </c>
      <c r="C83" s="51">
        <f>$C$2*(B83/D79)+(1-$C$2)*C82</f>
        <v>15.330400688878065</v>
      </c>
      <c r="D83" s="51">
        <f>$E$2*(B83/C83)+(1-$E$2)*D79</f>
        <v>0.80428426172482215</v>
      </c>
      <c r="E83" s="34">
        <f>C82*D79</f>
        <v>10.82554304349096</v>
      </c>
      <c r="F83" s="1">
        <f>ABS(B83-E83)</f>
        <v>1.5044569565090402</v>
      </c>
      <c r="G83" s="1">
        <f>F83^2</f>
        <v>2.263390733988444</v>
      </c>
      <c r="H83" s="4">
        <f>ABS((B83-E83)/B83)</f>
        <v>0.12201597376391242</v>
      </c>
      <c r="I83" s="1">
        <f>ABS((E83-B83)/B82)^2</f>
        <v>1.2853390079829703E-2</v>
      </c>
      <c r="J83" s="1">
        <f>ABS((B83-B82)/B82)^2</f>
        <v>5.0178059422043651E-3</v>
      </c>
      <c r="K83" s="1">
        <f>E83-B83</f>
        <v>-1.5044569565090402</v>
      </c>
      <c r="L83" s="1">
        <f>ABS(K83-K82)^2</f>
        <v>12.691402861442148</v>
      </c>
    </row>
    <row r="84" spans="1:12">
      <c r="A84" s="6">
        <v>37500</v>
      </c>
      <c r="B84" s="28">
        <v>15.38</v>
      </c>
      <c r="C84" s="51">
        <f>$C$2*(B84/D80)+(1-$C$2)*C83</f>
        <v>15.163916850751313</v>
      </c>
      <c r="D84" s="51">
        <f>$E$2*(B84/C84)+(1-$E$2)*D80</f>
        <v>1.0142498241961793</v>
      </c>
      <c r="E84" s="34">
        <f>C83*D80</f>
        <v>15.551729032654505</v>
      </c>
      <c r="F84" s="1">
        <f>ABS(B84-E84)</f>
        <v>0.17172903265450401</v>
      </c>
      <c r="G84" s="1">
        <f>F84^2</f>
        <v>2.9490860656451706E-2</v>
      </c>
      <c r="H84" s="4">
        <f>ABS((B84-E84)/B84)</f>
        <v>1.1165736843595838E-2</v>
      </c>
      <c r="I84" s="1">
        <f>ABS((E84-B84)/B83)^2</f>
        <v>1.9398193801607264E-4</v>
      </c>
      <c r="J84" s="1">
        <f>ABS((B84-B83)/B83)^2</f>
        <v>6.1189023929002995E-2</v>
      </c>
      <c r="K84" s="1">
        <f>E84-B84</f>
        <v>0.17172903265450401</v>
      </c>
      <c r="L84" s="1">
        <f>ABS(K84-K83)^2</f>
        <v>2.8095994702681693</v>
      </c>
    </row>
    <row r="85" spans="1:12">
      <c r="A85" s="6">
        <v>37530</v>
      </c>
      <c r="B85" s="28">
        <v>24</v>
      </c>
      <c r="C85" s="51">
        <f>$C$2*(B85/D81)+(1-$C$2)*C84</f>
        <v>25.770745992353351</v>
      </c>
      <c r="D85" s="51">
        <f>$E$2*(B85/C85)+(1-$E$2)*D81</f>
        <v>0.93128852409321938</v>
      </c>
      <c r="E85" s="34">
        <f>C84*D81</f>
        <v>14.024857540593802</v>
      </c>
      <c r="F85" s="1">
        <f>ABS(B85-E85)</f>
        <v>9.9751424594061984</v>
      </c>
      <c r="G85" s="1">
        <f>F85^2</f>
        <v>99.503467085448335</v>
      </c>
      <c r="H85" s="4">
        <f>ABS((B85-E85)/B85)</f>
        <v>0.41563093580859162</v>
      </c>
      <c r="I85" s="1">
        <f>ABS((E85-B85)/B84)^2</f>
        <v>0.42065450327908133</v>
      </c>
      <c r="J85" s="1">
        <f>ABS((B85-B84)/B84)^2</f>
        <v>0.31412453645066202</v>
      </c>
      <c r="K85" s="1">
        <f>E85-B85</f>
        <v>-9.9751424594061984</v>
      </c>
      <c r="L85" s="1">
        <f>ABS(K85-K84)^2</f>
        <v>102.95900107639419</v>
      </c>
    </row>
    <row r="86" spans="1:12">
      <c r="A86" s="6">
        <v>37561</v>
      </c>
      <c r="B86" s="28">
        <v>20.83</v>
      </c>
      <c r="C86" s="51">
        <f>$C$2*(B86/D82)+(1-$C$2)*C85</f>
        <v>21.246865024453559</v>
      </c>
      <c r="D86" s="51">
        <f>$E$2*(B86/C86)+(1-$E$2)*D82</f>
        <v>0.98037992786353279</v>
      </c>
      <c r="E86" s="34">
        <f>C85*D82</f>
        <v>25.355959935785155</v>
      </c>
      <c r="F86" s="1">
        <f>ABS(B86-E86)</f>
        <v>4.5259599357851563</v>
      </c>
      <c r="G86" s="1">
        <f>F86^2</f>
        <v>20.484313340332378</v>
      </c>
      <c r="H86" s="4">
        <f>ABS((B86-E86)/B86)</f>
        <v>0.21728084185238392</v>
      </c>
      <c r="I86" s="1">
        <f>ABS((E86-B86)/B85)^2</f>
        <v>3.5563043993632595E-2</v>
      </c>
      <c r="J86" s="1">
        <f>ABS((B86-B85)/B85)^2</f>
        <v>1.7446006944444467E-2</v>
      </c>
      <c r="K86" s="1">
        <f>E86-B86</f>
        <v>4.5259599357851563</v>
      </c>
      <c r="L86" s="1">
        <f>ABS(K86-K85)^2</f>
        <v>210.28197067582445</v>
      </c>
    </row>
    <row r="87" spans="1:12">
      <c r="A87" s="6">
        <v>37591</v>
      </c>
      <c r="B87" s="28">
        <v>5.42</v>
      </c>
      <c r="C87" s="51">
        <f>$C$2*(B87/D83)+(1-$C$2)*C86</f>
        <v>6.978976635976827</v>
      </c>
      <c r="D87" s="51">
        <f>$E$2*(B87/C87)+(1-$E$2)*D83</f>
        <v>0.77661816090051694</v>
      </c>
      <c r="E87" s="34">
        <f>C86*D83</f>
        <v>17.088519150159577</v>
      </c>
      <c r="F87" s="1">
        <f>ABS(B87-E87)</f>
        <v>11.668519150159577</v>
      </c>
      <c r="G87" s="1">
        <f>F87^2</f>
        <v>136.15433915764078</v>
      </c>
      <c r="H87" s="4">
        <f>ABS((B87-E87)/B87)</f>
        <v>2.1528633118375602</v>
      </c>
      <c r="I87" s="1">
        <f>ABS((E87-B87)/B86)^2</f>
        <v>0.31380000538764835</v>
      </c>
      <c r="J87" s="1">
        <f>ABS((B87-B86)/B86)^2</f>
        <v>0.54730162490904932</v>
      </c>
      <c r="K87" s="1">
        <f>E87-B87</f>
        <v>11.668519150159577</v>
      </c>
      <c r="L87" s="1">
        <f>ABS(K87-K86)^2</f>
        <v>51.016152130844944</v>
      </c>
    </row>
    <row r="88" spans="1:12">
      <c r="A88" s="6">
        <v>37622</v>
      </c>
      <c r="B88" s="28">
        <v>2.94</v>
      </c>
      <c r="C88" s="51">
        <f>$C$2*(B88/D84)+(1-$C$2)*C87</f>
        <v>2.9662112822805553</v>
      </c>
      <c r="D88" s="51">
        <f>$E$2*(B88/C88)+(1-$E$2)*D84</f>
        <v>0.99116337988560177</v>
      </c>
      <c r="E88" s="34">
        <f>C87*D84</f>
        <v>7.0784258261087398</v>
      </c>
      <c r="F88" s="1">
        <f>ABS(B88-E88)</f>
        <v>4.1384258261087403</v>
      </c>
      <c r="G88" s="1">
        <f>F88^2</f>
        <v>17.126568318203809</v>
      </c>
      <c r="H88" s="4">
        <f>ABS((B88-E88)/B88)</f>
        <v>1.4076278320097757</v>
      </c>
      <c r="I88" s="1">
        <f>ABS((E88-B88)/B87)^2</f>
        <v>0.58300432722198137</v>
      </c>
      <c r="J88" s="1">
        <f>ABS((B88-B87)/B87)^2</f>
        <v>0.20936534088588121</v>
      </c>
      <c r="K88" s="1">
        <f>E88-B88</f>
        <v>4.1384258261087403</v>
      </c>
      <c r="L88" s="1">
        <f>ABS(K88-K87)^2</f>
        <v>56.702305468914979</v>
      </c>
    </row>
    <row r="89" spans="1:12">
      <c r="A89" s="6">
        <v>37653</v>
      </c>
      <c r="B89" s="28">
        <v>1.76</v>
      </c>
      <c r="C89" s="51">
        <f>$C$2*(B89/D85)+(1-$C$2)*C88</f>
        <v>1.9076653706909052</v>
      </c>
      <c r="D89" s="51">
        <f>$E$2*(B89/C89)+(1-$E$2)*D85</f>
        <v>0.92259367237062928</v>
      </c>
      <c r="E89" s="34">
        <f>C88*D85</f>
        <v>2.7623985272237142</v>
      </c>
      <c r="F89" s="1">
        <f>ABS(B89-E89)</f>
        <v>1.0023985272237141</v>
      </c>
      <c r="G89" s="1">
        <f>F89^2</f>
        <v>1.0048028073802713</v>
      </c>
      <c r="H89" s="4">
        <f>ABS((B89-E89)/B89)</f>
        <v>0.56954461774074672</v>
      </c>
      <c r="I89" s="1">
        <f>ABS((E89-B89)/B88)^2</f>
        <v>0.11624818448103466</v>
      </c>
      <c r="J89" s="1">
        <f>ABS((B89-B88)/B88)^2</f>
        <v>0.16109028645471793</v>
      </c>
      <c r="K89" s="1">
        <f>E89-B89</f>
        <v>1.0023985272237141</v>
      </c>
      <c r="L89" s="1">
        <f>ABS(K89-K88)^2</f>
        <v>9.8346672193521147</v>
      </c>
    </row>
    <row r="90" spans="1:12">
      <c r="A90" s="6">
        <v>37681</v>
      </c>
      <c r="B90" s="28">
        <v>2.62</v>
      </c>
      <c r="C90" s="51">
        <f>$C$2*(B90/D86)+(1-$C$2)*C89</f>
        <v>2.659778582660949</v>
      </c>
      <c r="D90" s="51">
        <f>$E$2*(B90/C90)+(1-$E$2)*D86</f>
        <v>0.98504440071806543</v>
      </c>
      <c r="E90" s="34">
        <f>C89*D86</f>
        <v>1.8702368385057093</v>
      </c>
      <c r="F90" s="1">
        <f>ABS(B90-E90)</f>
        <v>0.74976316149429079</v>
      </c>
      <c r="G90" s="1">
        <f>F90^2</f>
        <v>0.56214479833391395</v>
      </c>
      <c r="H90" s="4">
        <f>ABS((B90-E90)/B90)</f>
        <v>0.28616914560850792</v>
      </c>
      <c r="I90" s="1">
        <f>ABS((E90-B90)/B89)^2</f>
        <v>0.18147753045387202</v>
      </c>
      <c r="J90" s="1">
        <f>ABS((B90-B89)/B89)^2</f>
        <v>0.23876549586776866</v>
      </c>
      <c r="K90" s="1">
        <f>E90-B90</f>
        <v>-0.74976316149429079</v>
      </c>
      <c r="L90" s="1">
        <f>ABS(K90-K89)^2</f>
        <v>3.0700705834111308</v>
      </c>
    </row>
    <row r="91" spans="1:12">
      <c r="A91" s="6">
        <v>37712</v>
      </c>
      <c r="B91" s="28">
        <v>2.48</v>
      </c>
      <c r="C91" s="51">
        <f>$C$2*(B91/D87)+(1-$C$2)*C90</f>
        <v>3.1845036711621733</v>
      </c>
      <c r="D91" s="51">
        <f>$E$2*(B91/C91)+(1-$E$2)*D87</f>
        <v>0.77877127995111806</v>
      </c>
      <c r="E91" s="34">
        <f>C90*D87</f>
        <v>2.06563235126873</v>
      </c>
      <c r="F91" s="1">
        <f>ABS(B91-E91)</f>
        <v>0.41436764873126997</v>
      </c>
      <c r="G91" s="1">
        <f>F91^2</f>
        <v>0.17170054831508114</v>
      </c>
      <c r="H91" s="4">
        <f>ABS((B91-E91)/B91)</f>
        <v>0.16708372932712498</v>
      </c>
      <c r="I91" s="1">
        <f>ABS((E91-B91)/B90)^2</f>
        <v>2.5013191002138731E-2</v>
      </c>
      <c r="J91" s="1">
        <f>ABS((B91-B90)/B90)^2</f>
        <v>2.8553114620360168E-3</v>
      </c>
      <c r="K91" s="1">
        <f>E91-B91</f>
        <v>-0.41436764873126997</v>
      </c>
      <c r="L91" s="1">
        <f>ABS(K91-K90)^2</f>
        <v>0.11249014998156966</v>
      </c>
    </row>
    <row r="92" spans="1:12">
      <c r="A92" s="6">
        <v>37742</v>
      </c>
      <c r="B92" s="28">
        <v>2.46</v>
      </c>
      <c r="C92" s="51">
        <f>$C$2*(B92/D88)+(1-$C$2)*C91</f>
        <v>2.4935574700630521</v>
      </c>
      <c r="D92" s="51">
        <f>$E$2*(B92/C92)+(1-$E$2)*D88</f>
        <v>0.9865423314016486</v>
      </c>
      <c r="E92" s="34">
        <f>C91*D88</f>
        <v>3.1563634219672068</v>
      </c>
      <c r="F92" s="1">
        <f>ABS(B92-E92)</f>
        <v>0.6963634219672068</v>
      </c>
      <c r="G92" s="1">
        <f>F92^2</f>
        <v>0.48492201545387809</v>
      </c>
      <c r="H92" s="4">
        <f>ABS((B92-E92)/B92)</f>
        <v>0.28307456177528734</v>
      </c>
      <c r="I92" s="1">
        <f>ABS((E92-B92)/B91)^2</f>
        <v>7.8843980140133663E-2</v>
      </c>
      <c r="J92" s="1">
        <f>ABS((B92-B91)/B91)^2</f>
        <v>6.503642039542155E-5</v>
      </c>
      <c r="K92" s="1">
        <f>E92-B92</f>
        <v>0.6963634219672068</v>
      </c>
      <c r="L92" s="1">
        <f>ABS(K92-K91)^2</f>
        <v>1.2337235114149845</v>
      </c>
    </row>
    <row r="93" spans="1:12">
      <c r="A93" s="6">
        <v>37773</v>
      </c>
      <c r="B93" s="28">
        <v>3.79</v>
      </c>
      <c r="C93" s="51">
        <f>$C$2*(B93/D89)+(1-$C$2)*C92</f>
        <v>4.0812697482081184</v>
      </c>
      <c r="D93" s="51">
        <f>$E$2*(B93/C93)+(1-$E$2)*D89</f>
        <v>0.92863256628993951</v>
      </c>
      <c r="E93" s="34">
        <f>C92*D89</f>
        <v>2.3005403435726866</v>
      </c>
      <c r="F93" s="1">
        <f>ABS(B93-E93)</f>
        <v>1.4894596564273135</v>
      </c>
      <c r="G93" s="1">
        <f>F93^2</f>
        <v>2.2184900681245705</v>
      </c>
      <c r="H93" s="4">
        <f>ABS((B93-E93)/B93)</f>
        <v>0.39299727082514868</v>
      </c>
      <c r="I93" s="1">
        <f>ABS((E93-B93)/B92)^2</f>
        <v>0.36659562233534448</v>
      </c>
      <c r="J93" s="1">
        <f>ABS((B93-B92)/B92)^2</f>
        <v>0.29230286205301076</v>
      </c>
      <c r="K93" s="1">
        <f>E93-B93</f>
        <v>-1.4894596564273135</v>
      </c>
      <c r="L93" s="1">
        <f>ABS(K93-K92)^2</f>
        <v>4.7778225300420969</v>
      </c>
    </row>
    <row r="94" spans="1:12">
      <c r="A94" s="6">
        <v>37803</v>
      </c>
      <c r="B94" s="28">
        <v>7.14</v>
      </c>
      <c r="C94" s="51">
        <f>$C$2*(B94/D90)+(1-$C$2)*C93</f>
        <v>7.1959970889378537</v>
      </c>
      <c r="D94" s="51">
        <f>$E$2*(B94/C94)+(1-$E$2)*D90</f>
        <v>0.99221830022361512</v>
      </c>
      <c r="E94" s="34">
        <f>C93*D90</f>
        <v>4.0202319132924353</v>
      </c>
      <c r="F94" s="1">
        <f>ABS(B94-E94)</f>
        <v>3.1197680867075643</v>
      </c>
      <c r="G94" s="1">
        <f>F94^2</f>
        <v>9.7329529148389771</v>
      </c>
      <c r="H94" s="4">
        <f>ABS((B94-E94)/B94)</f>
        <v>0.43694230906268411</v>
      </c>
      <c r="I94" s="1">
        <f>ABS((E94-B94)/B93)^2</f>
        <v>0.67758877443341226</v>
      </c>
      <c r="J94" s="1">
        <f>ABS((B94-B93)/B93)^2</f>
        <v>0.78128807234703168</v>
      </c>
      <c r="K94" s="1">
        <f>E94-B94</f>
        <v>-3.1197680867075643</v>
      </c>
      <c r="L94" s="1">
        <f>ABS(K94-K93)^2</f>
        <v>2.6579055778428557</v>
      </c>
    </row>
    <row r="95" spans="1:12">
      <c r="A95" s="6">
        <v>37834</v>
      </c>
      <c r="B95" s="28">
        <v>11.46</v>
      </c>
      <c r="C95" s="51">
        <f>$C$2*(B95/D91)+(1-$C$2)*C94</f>
        <v>14.59106236663767</v>
      </c>
      <c r="D95" s="51">
        <f>$E$2*(B95/C95)+(1-$E$2)*D91</f>
        <v>0.78541231008669976</v>
      </c>
      <c r="E95" s="34">
        <f>C94*D91</f>
        <v>5.6040358634766516</v>
      </c>
      <c r="F95" s="1">
        <f>ABS(B95-E95)</f>
        <v>5.8559641365233492</v>
      </c>
      <c r="G95" s="1">
        <f>F95^2</f>
        <v>34.292315968247657</v>
      </c>
      <c r="H95" s="4">
        <f>ABS((B95-E95)/B95)</f>
        <v>0.51099163494968136</v>
      </c>
      <c r="I95" s="1">
        <f>ABS((E95-B95)/B94)^2</f>
        <v>0.67266741928629603</v>
      </c>
      <c r="J95" s="1">
        <f>ABS((B95-B94)/B94)^2</f>
        <v>0.3660758421015467</v>
      </c>
      <c r="K95" s="1">
        <f>E95-B95</f>
        <v>-5.8559641365233492</v>
      </c>
      <c r="L95" s="1">
        <f>ABS(K95-K94)^2</f>
        <v>7.4867688230275053</v>
      </c>
    </row>
    <row r="96" spans="1:12">
      <c r="A96" s="6">
        <v>37865</v>
      </c>
      <c r="B96" s="28">
        <v>14.9</v>
      </c>
      <c r="C96" s="51">
        <f>$C$2*(B96/D92)+(1-$C$2)*C95</f>
        <v>15.094779258776594</v>
      </c>
      <c r="D96" s="51">
        <f>$E$2*(B96/C96)+(1-$E$2)*D92</f>
        <v>0.98709624993930645</v>
      </c>
      <c r="E96" s="34">
        <f>C95*D92</f>
        <v>14.394700684809584</v>
      </c>
      <c r="F96" s="1">
        <f>ABS(B96-E96)</f>
        <v>0.50529931519041682</v>
      </c>
      <c r="G96" s="1">
        <f>F96^2</f>
        <v>0.25532739793190418</v>
      </c>
      <c r="H96" s="4">
        <f>ABS((B96-E96)/B96)</f>
        <v>3.3912705717477641E-2</v>
      </c>
      <c r="I96" s="1">
        <f>ABS((E96-B96)/B95)^2</f>
        <v>1.9441429018751323E-3</v>
      </c>
      <c r="J96" s="1">
        <f>ABS((B96-B95)/B95)^2</f>
        <v>9.0104742499139523E-2</v>
      </c>
      <c r="K96" s="1">
        <f>E96-B96</f>
        <v>-0.50529931519041682</v>
      </c>
      <c r="L96" s="1">
        <f>ABS(K96-K95)^2</f>
        <v>28.629614030249783</v>
      </c>
    </row>
    <row r="97" spans="1:12">
      <c r="A97" s="6">
        <v>37895</v>
      </c>
      <c r="B97" s="28">
        <v>21.27</v>
      </c>
      <c r="C97" s="51">
        <f>$C$2*(B97/D93)+(1-$C$2)*C96</f>
        <v>22.775414533146932</v>
      </c>
      <c r="D97" s="51">
        <f>$E$2*(B97/C97)+(1-$E$2)*D93</f>
        <v>0.93390177241533934</v>
      </c>
      <c r="E97" s="34">
        <f>C96*D93</f>
        <v>14.017503600657859</v>
      </c>
      <c r="F97" s="1">
        <f>ABS(B97-E97)</f>
        <v>7.2524963993421405</v>
      </c>
      <c r="G97" s="1">
        <f>F97^2</f>
        <v>52.598704022470713</v>
      </c>
      <c r="H97" s="4">
        <f>ABS((B97-E97)/B97)</f>
        <v>0.34097303240912746</v>
      </c>
      <c r="I97" s="1">
        <f>ABS((E97-B97)/B96)^2</f>
        <v>0.23692042710900732</v>
      </c>
      <c r="J97" s="1">
        <f>ABS((B97-B96)/B96)^2</f>
        <v>0.18277059591910266</v>
      </c>
      <c r="K97" s="1">
        <f>E97-B97</f>
        <v>-7.2524963993421405</v>
      </c>
      <c r="L97" s="1">
        <f>ABS(K97-K96)^2</f>
        <v>45.524668492385523</v>
      </c>
    </row>
    <row r="98" spans="1:12">
      <c r="A98" s="6">
        <v>37926</v>
      </c>
      <c r="B98" s="28">
        <v>11.27</v>
      </c>
      <c r="C98" s="51">
        <f>$C$2*(B98/D94)+(1-$C$2)*C97</f>
        <v>11.547307147191416</v>
      </c>
      <c r="D98" s="51">
        <f>$E$2*(B98/C98)+(1-$E$2)*D94</f>
        <v>0.97598512418032768</v>
      </c>
      <c r="E98" s="34">
        <f>C97*D94</f>
        <v>22.598183094967268</v>
      </c>
      <c r="F98" s="1">
        <f>ABS(B98-E98)</f>
        <v>11.328183094967269</v>
      </c>
      <c r="G98" s="1">
        <f>F98^2</f>
        <v>128.32773223310221</v>
      </c>
      <c r="H98" s="4">
        <f>ABS((B98-E98)/B98)</f>
        <v>1.0051626526146644</v>
      </c>
      <c r="I98" s="1">
        <f>ABS((E98-B98)/B97)^2</f>
        <v>0.28365179735834728</v>
      </c>
      <c r="J98" s="1">
        <f>ABS((B98-B97)/B97)^2</f>
        <v>0.22103702171180353</v>
      </c>
      <c r="K98" s="1">
        <f>E98-B98</f>
        <v>11.328183094967269</v>
      </c>
      <c r="L98" s="1">
        <f>ABS(K98-K97)^2</f>
        <v>345.24165047025008</v>
      </c>
    </row>
    <row r="99" spans="1:12">
      <c r="A99" s="6">
        <v>37956</v>
      </c>
      <c r="B99" s="28">
        <v>4.25</v>
      </c>
      <c r="C99" s="51">
        <f>$C$2*(B99/D95)+(1-$C$2)*C98</f>
        <v>5.5127063462997263</v>
      </c>
      <c r="D99" s="51">
        <f>$E$2*(B99/C99)+(1-$E$2)*D95</f>
        <v>0.77094619829563604</v>
      </c>
      <c r="E99" s="34">
        <f>C98*D95</f>
        <v>9.0693971817562691</v>
      </c>
      <c r="F99" s="1">
        <f>ABS(B99-E99)</f>
        <v>4.8193971817562691</v>
      </c>
      <c r="G99" s="1">
        <f>F99^2</f>
        <v>23.226589195520269</v>
      </c>
      <c r="H99" s="4">
        <f>ABS((B99-E99)/B99)</f>
        <v>1.1339758074720634</v>
      </c>
      <c r="I99" s="1">
        <f>ABS((E99-B99)/B98)^2</f>
        <v>0.18286795432212216</v>
      </c>
      <c r="J99" s="1">
        <f>ABS((B99-B98)/B98)^2</f>
        <v>0.38799523512966</v>
      </c>
      <c r="K99" s="1">
        <f>E99-B99</f>
        <v>4.8193971817562691</v>
      </c>
      <c r="L99" s="1">
        <f>ABS(K99-K98)^2</f>
        <v>42.364294064013947</v>
      </c>
    </row>
    <row r="100" spans="1:12">
      <c r="A100" s="6">
        <v>37987</v>
      </c>
      <c r="B100" s="28">
        <v>2.5499999999999998</v>
      </c>
      <c r="C100" s="51">
        <f>$C$2*(B100/D96)+(1-$C$2)*C99</f>
        <v>2.6318075413119599</v>
      </c>
      <c r="D100" s="51">
        <f>$E$2*(B100/C100)+(1-$E$2)*D96</f>
        <v>0.96891583444920937</v>
      </c>
      <c r="E100" s="34">
        <f>C99*D96</f>
        <v>5.441571761449076</v>
      </c>
      <c r="F100" s="1">
        <f>ABS(B100-E100)</f>
        <v>2.8915717614490761</v>
      </c>
      <c r="G100" s="1">
        <f>F100^2</f>
        <v>8.3611872516097137</v>
      </c>
      <c r="H100" s="4">
        <f>ABS((B100-E100)/B100)</f>
        <v>1.1339497103721867</v>
      </c>
      <c r="I100" s="1">
        <f>ABS((E100-B100)/B99)^2</f>
        <v>0.46290310043513977</v>
      </c>
      <c r="J100" s="1">
        <f>ABS((B100-B99)/B99)^2</f>
        <v>0.16000000000000003</v>
      </c>
      <c r="K100" s="1">
        <f>E100-B100</f>
        <v>2.8915717614490761</v>
      </c>
      <c r="L100" s="1">
        <f>ABS(K100-K99)^2</f>
        <v>3.7165108511826053</v>
      </c>
    </row>
    <row r="101" spans="1:12">
      <c r="A101" s="6">
        <v>38018</v>
      </c>
      <c r="B101" s="28">
        <v>2.2000000000000002</v>
      </c>
      <c r="C101" s="51">
        <f>$C$2*(B101/D97)+(1-$C$2)*C100</f>
        <v>2.3602767985024888</v>
      </c>
      <c r="D101" s="51">
        <f>$E$2*(B101/C101)+(1-$E$2)*D97</f>
        <v>0.9320940668466603</v>
      </c>
      <c r="E101" s="34">
        <f>C100*D97</f>
        <v>2.4578497274872957</v>
      </c>
      <c r="F101" s="1">
        <f>ABS(B101-E101)</f>
        <v>0.25784972748729551</v>
      </c>
      <c r="G101" s="1">
        <f>F101^2</f>
        <v>6.6486481965272556E-2</v>
      </c>
      <c r="H101" s="4">
        <f>ABS((B101-E101)/B101)</f>
        <v>0.11720442158513432</v>
      </c>
      <c r="I101" s="1">
        <f>ABS((E101-B101)/B100)^2</f>
        <v>1.0224756934297972E-2</v>
      </c>
      <c r="J101" s="1">
        <f>ABS((B101-B100)/B100)^2</f>
        <v>1.883890811226448E-2</v>
      </c>
      <c r="K101" s="1">
        <f>E101-B101</f>
        <v>0.25784972748729551</v>
      </c>
      <c r="L101" s="1">
        <f>ABS(K101-K100)^2</f>
        <v>6.9364917521757787</v>
      </c>
    </row>
    <row r="102" spans="1:12">
      <c r="A102" s="6">
        <v>38047</v>
      </c>
      <c r="B102" s="28">
        <v>2.09</v>
      </c>
      <c r="C102" s="51">
        <f>$C$2*(B102/D98)+(1-$C$2)*C101</f>
        <v>2.1450474433412494</v>
      </c>
      <c r="D102" s="51">
        <f>$E$2*(B102/C102)+(1-$E$2)*D98</f>
        <v>0.97433742385879141</v>
      </c>
      <c r="E102" s="34">
        <f>C101*D98</f>
        <v>2.3035950442863977</v>
      </c>
      <c r="F102" s="1">
        <f>ABS(B102-E102)</f>
        <v>0.21359504428639786</v>
      </c>
      <c r="G102" s="1">
        <f>F102^2</f>
        <v>4.5622842943708261E-2</v>
      </c>
      <c r="H102" s="4">
        <f>ABS((B102-E102)/B102)</f>
        <v>0.10219858578296549</v>
      </c>
      <c r="I102" s="1">
        <f>ABS((E102-B102)/B101)^2</f>
        <v>9.4262072197744337E-3</v>
      </c>
      <c r="J102" s="1">
        <f>ABS((B102-B101)/B101)^2</f>
        <v>2.5000000000000144E-3</v>
      </c>
      <c r="K102" s="1">
        <f>E102-B102</f>
        <v>0.21359504428639786</v>
      </c>
      <c r="L102" s="1">
        <f>ABS(K102-K101)^2</f>
        <v>1.9584769852118125E-3</v>
      </c>
    </row>
    <row r="103" spans="1:12">
      <c r="A103" s="6">
        <v>38078</v>
      </c>
      <c r="B103" s="28">
        <v>2.37</v>
      </c>
      <c r="C103" s="51">
        <f>$C$2*(B103/D99)+(1-$C$2)*C102</f>
        <v>3.0587705454961185</v>
      </c>
      <c r="D103" s="51">
        <f>$E$2*(B103/C103)+(1-$E$2)*D99</f>
        <v>0.77482111349924654</v>
      </c>
      <c r="E103" s="34">
        <f>C102*D99</f>
        <v>1.65371617160771</v>
      </c>
      <c r="F103" s="1">
        <f>ABS(B103-E103)</f>
        <v>0.7162838283922901</v>
      </c>
      <c r="G103" s="1">
        <f>F103^2</f>
        <v>0.5130625228163157</v>
      </c>
      <c r="H103" s="4">
        <f>ABS((B103-E103)/B103)</f>
        <v>0.30222946345666246</v>
      </c>
      <c r="I103" s="1">
        <f>ABS((E103-B103)/B102)^2</f>
        <v>0.11745667975007801</v>
      </c>
      <c r="J103" s="1">
        <f>ABS((B103-B102)/B102)^2</f>
        <v>1.7948307044252682E-2</v>
      </c>
      <c r="K103" s="1">
        <f>E103-B103</f>
        <v>-0.7162838283922901</v>
      </c>
      <c r="L103" s="1">
        <f>ABS(K103-K102)^2</f>
        <v>0.86467471785418759</v>
      </c>
    </row>
    <row r="104" spans="1:12">
      <c r="A104" s="6">
        <v>38108</v>
      </c>
      <c r="B104" s="28">
        <v>2.76</v>
      </c>
      <c r="C104" s="51">
        <f>$C$2*(B104/D100)+(1-$C$2)*C103</f>
        <v>2.8520232786866395</v>
      </c>
      <c r="D104" s="51">
        <f>$E$2*(B104/C104)+(1-$E$2)*D100</f>
        <v>0.96773403661381874</v>
      </c>
      <c r="E104" s="34">
        <f>C103*D100</f>
        <v>2.9636912154780348</v>
      </c>
      <c r="F104" s="1">
        <f>ABS(B104-E104)</f>
        <v>0.20369121547803504</v>
      </c>
      <c r="G104" s="1">
        <f>F104^2</f>
        <v>4.1490111262919301E-2</v>
      </c>
      <c r="H104" s="4">
        <f>ABS((B104-E104)/B104)</f>
        <v>7.3801165028273566E-2</v>
      </c>
      <c r="I104" s="1">
        <f>ABS((E104-B104)/B103)^2</f>
        <v>7.3866565655289033E-3</v>
      </c>
      <c r="J104" s="1">
        <f>ABS((B104-B103)/B103)^2</f>
        <v>2.7078993751001392E-2</v>
      </c>
      <c r="K104" s="1">
        <f>E104-B104</f>
        <v>0.20369121547803504</v>
      </c>
      <c r="L104" s="1">
        <f>ABS(K104-K103)^2</f>
        <v>0.84635408134420664</v>
      </c>
    </row>
    <row r="105" spans="1:12">
      <c r="A105" s="6">
        <v>38139</v>
      </c>
      <c r="B105" s="28">
        <v>2.75</v>
      </c>
      <c r="C105" s="51">
        <f>$C$2*(B105/D101)+(1-$C$2)*C104</f>
        <v>2.9487190345216079</v>
      </c>
      <c r="D105" s="51">
        <f>$E$2*(B105/C105)+(1-$E$2)*D101</f>
        <v>0.93260835223867045</v>
      </c>
      <c r="E105" s="34">
        <f>C104*D101</f>
        <v>2.6583539765723758</v>
      </c>
      <c r="F105" s="1">
        <f>ABS(B105-E105)</f>
        <v>9.1646023427624179E-2</v>
      </c>
      <c r="G105" s="1">
        <f>F105^2</f>
        <v>8.3989936100966403E-3</v>
      </c>
      <c r="H105" s="4">
        <f>ABS((B105-E105)/B105)</f>
        <v>3.3325826700954249E-2</v>
      </c>
      <c r="I105" s="1">
        <f>ABS((E105-B105)/B104)^2</f>
        <v>1.1025774010313804E-3</v>
      </c>
      <c r="J105" s="1">
        <f>ABS((B105-B104)/B104)^2</f>
        <v>1.3127494223901982E-5</v>
      </c>
      <c r="K105" s="1">
        <f>E105-B105</f>
        <v>-9.1646023427624179E-2</v>
      </c>
      <c r="L105" s="1">
        <f>ABS(K105-K104)^2</f>
        <v>8.7224084684418432E-2</v>
      </c>
    </row>
    <row r="106" spans="1:12">
      <c r="A106" s="6">
        <v>38169</v>
      </c>
      <c r="B106" s="28">
        <v>4.5</v>
      </c>
      <c r="C106" s="51">
        <f>$C$2*(B106/D102)+(1-$C$2)*C105</f>
        <v>4.5908926554306113</v>
      </c>
      <c r="D106" s="51">
        <f>$E$2*(B106/C106)+(1-$E$2)*D102</f>
        <v>0.98020152892856394</v>
      </c>
      <c r="E106" s="34">
        <f>C105*D102</f>
        <v>2.8730473077791658</v>
      </c>
      <c r="F106" s="1">
        <f>ABS(B106-E106)</f>
        <v>1.6269526922208342</v>
      </c>
      <c r="G106" s="1">
        <f>F106^2</f>
        <v>2.6469750627246205</v>
      </c>
      <c r="H106" s="4">
        <f>ABS((B106-E106)/B106)</f>
        <v>0.36154504271574095</v>
      </c>
      <c r="I106" s="1">
        <f>ABS((E106-B106)/B105)^2</f>
        <v>0.35001323143466051</v>
      </c>
      <c r="J106" s="1">
        <f>ABS((B106-B105)/B105)^2</f>
        <v>0.4049586776859504</v>
      </c>
      <c r="K106" s="1">
        <f>E106-B106</f>
        <v>-1.6269526922208342</v>
      </c>
      <c r="L106" s="1">
        <f>ABS(K106-K105)^2</f>
        <v>2.3571665672409035</v>
      </c>
    </row>
    <row r="107" spans="1:12">
      <c r="A107" s="6">
        <v>38200</v>
      </c>
      <c r="B107" s="28">
        <v>16.21</v>
      </c>
      <c r="C107" s="51">
        <f>$C$2*(B107/D103)+(1-$C$2)*C106</f>
        <v>20.650741525184344</v>
      </c>
      <c r="D107" s="51">
        <f>$E$2*(B107/C107)+(1-$E$2)*D103</f>
        <v>0.78495970617962096</v>
      </c>
      <c r="E107" s="34">
        <f>C106*D103</f>
        <v>3.5571205592362589</v>
      </c>
      <c r="F107" s="1">
        <f>ABS(B107-E107)</f>
        <v>12.652879440763742</v>
      </c>
      <c r="G107" s="1">
        <f>F107^2</f>
        <v>160.09535814250179</v>
      </c>
      <c r="H107" s="4">
        <f>ABS((B107-E107)/B107)</f>
        <v>0.78056011355729438</v>
      </c>
      <c r="I107" s="1">
        <f>ABS((E107-B107)/B106)^2</f>
        <v>7.9059436119753972</v>
      </c>
      <c r="J107" s="1">
        <f>ABS((B107-B106)/B106)^2</f>
        <v>6.7715604938271605</v>
      </c>
      <c r="K107" s="1">
        <f>E107-B107</f>
        <v>-12.652879440763742</v>
      </c>
      <c r="L107" s="1">
        <f>ABS(K107-K106)^2</f>
        <v>121.57106066423398</v>
      </c>
    </row>
    <row r="108" spans="1:12">
      <c r="A108" s="6">
        <v>38231</v>
      </c>
      <c r="B108" s="28">
        <v>30.38</v>
      </c>
      <c r="C108" s="51">
        <f>$C$2*(B108/D104)+(1-$C$2)*C107</f>
        <v>31.215170106312339</v>
      </c>
      <c r="D108" s="51">
        <f>$E$2*(B108/C108)+(1-$E$2)*D104</f>
        <v>0.97324473634236408</v>
      </c>
      <c r="E108" s="34">
        <f>C107*D104</f>
        <v>19.984425455235254</v>
      </c>
      <c r="F108" s="1">
        <f>ABS(B108-E108)</f>
        <v>10.395574544764745</v>
      </c>
      <c r="G108" s="1">
        <f>F108^2</f>
        <v>108.06797011576074</v>
      </c>
      <c r="H108" s="4">
        <f>ABS((B108-E108)/B108)</f>
        <v>0.34218481055841821</v>
      </c>
      <c r="I108" s="1">
        <f>ABS((E108-B108)/B107)^2</f>
        <v>0.41127372466695683</v>
      </c>
      <c r="J108" s="1">
        <f>ABS((B108-B107)/B107)^2</f>
        <v>0.76414129631863681</v>
      </c>
      <c r="K108" s="1">
        <f>E108-B108</f>
        <v>-10.395574544764745</v>
      </c>
      <c r="L108" s="1">
        <f>ABS(K108-K107)^2</f>
        <v>5.0954253935010438</v>
      </c>
    </row>
    <row r="109" spans="1:12">
      <c r="A109" s="6">
        <v>38261</v>
      </c>
      <c r="B109" s="28">
        <v>32.89</v>
      </c>
      <c r="C109" s="51">
        <f>$C$2*(B109/D105)+(1-$C$2)*C108</f>
        <v>35.199638600504095</v>
      </c>
      <c r="D109" s="51">
        <f>$E$2*(B109/C109)+(1-$E$2)*D105</f>
        <v>0.93438459335571078</v>
      </c>
      <c r="E109" s="34">
        <f>C108*D105</f>
        <v>29.111528357697754</v>
      </c>
      <c r="F109" s="1">
        <f>ABS(B109-E109)</f>
        <v>3.7784716423022466</v>
      </c>
      <c r="G109" s="1">
        <f>F109^2</f>
        <v>14.276847951682237</v>
      </c>
      <c r="H109" s="4">
        <f>ABS((B109-E109)/B109)</f>
        <v>0.11488208094564446</v>
      </c>
      <c r="I109" s="1">
        <f>ABS((E109-B109)/B108)^2</f>
        <v>1.5468806085916161E-2</v>
      </c>
      <c r="J109" s="1">
        <f>ABS((B109-B108)/B108)^2</f>
        <v>6.8260883320815525E-3</v>
      </c>
      <c r="K109" s="1">
        <f>E109-B109</f>
        <v>-3.7784716423022466</v>
      </c>
      <c r="L109" s="1">
        <f>ABS(K109-K108)^2</f>
        <v>43.786050821777621</v>
      </c>
    </row>
    <row r="110" spans="1:12">
      <c r="A110" s="6">
        <v>38292</v>
      </c>
      <c r="B110" s="28">
        <v>45.71</v>
      </c>
      <c r="C110" s="51">
        <f>$C$2*(B110/D106)+(1-$C$2)*C109</f>
        <v>46.444073096911076</v>
      </c>
      <c r="D110" s="51">
        <f>$E$2*(B110/C110)+(1-$E$2)*D106</f>
        <v>0.98419447201843502</v>
      </c>
      <c r="E110" s="34">
        <f>C109*D106</f>
        <v>34.502739573947011</v>
      </c>
      <c r="F110" s="1">
        <f>ABS(B110-E110)</f>
        <v>11.20726042605299</v>
      </c>
      <c r="G110" s="1">
        <f>F110^2</f>
        <v>125.60268625737345</v>
      </c>
      <c r="H110" s="4">
        <f>ABS((B110-E110)/B110)</f>
        <v>0.245181807614373</v>
      </c>
      <c r="I110" s="1">
        <f>ABS((E110-B110)/B109)^2</f>
        <v>0.11611041592373469</v>
      </c>
      <c r="J110" s="1">
        <f>ABS((B110-B109)/B109)^2</f>
        <v>0.15193166715368522</v>
      </c>
      <c r="K110" s="1">
        <f>E110-B110</f>
        <v>-11.20726042605299</v>
      </c>
      <c r="L110" s="1">
        <f>ABS(K110-K109)^2</f>
        <v>55.186902793580849</v>
      </c>
    </row>
    <row r="111" spans="1:12">
      <c r="A111" s="6">
        <v>38322</v>
      </c>
      <c r="B111" s="28">
        <v>15.32</v>
      </c>
      <c r="C111" s="51">
        <f>$C$2*(B111/D107)+(1-$C$2)*C110</f>
        <v>19.962493689703461</v>
      </c>
      <c r="D111" s="51">
        <f>$E$2*(B111/C111)+(1-$E$2)*D107</f>
        <v>0.76743919062085753</v>
      </c>
      <c r="E111" s="34">
        <f>C110*D107</f>
        <v>36.456725971936159</v>
      </c>
      <c r="F111" s="1">
        <f>ABS(B111-E111)</f>
        <v>21.136725971936158</v>
      </c>
      <c r="G111" s="1">
        <f>F111^2</f>
        <v>446.76118481272056</v>
      </c>
      <c r="H111" s="4">
        <f>ABS((B111-E111)/B111)</f>
        <v>1.3796818519540572</v>
      </c>
      <c r="I111" s="1">
        <f>ABS((E111-B111)/B110)^2</f>
        <v>0.21382229737786027</v>
      </c>
      <c r="J111" s="1">
        <f>ABS((B111-B110)/B110)^2</f>
        <v>0.44201698465126971</v>
      </c>
      <c r="K111" s="1">
        <f>E111-B111</f>
        <v>21.136725971936158</v>
      </c>
      <c r="L111" s="1">
        <f>ABS(K111-K110)^2</f>
        <v>1046.1334561133071</v>
      </c>
    </row>
    <row r="112" spans="1:12">
      <c r="A112" s="6">
        <v>38353</v>
      </c>
      <c r="B112" s="28">
        <v>4.76</v>
      </c>
      <c r="C112" s="51">
        <f>$C$2*(B112/D108)+(1-$C$2)*C111</f>
        <v>5.1402492250694083</v>
      </c>
      <c r="D112" s="51">
        <f>$E$2*(B112/C112)+(1-$E$2)*D108</f>
        <v>0.92602513838922396</v>
      </c>
      <c r="E112" s="34">
        <f>C111*D108</f>
        <v>19.428391907771552</v>
      </c>
      <c r="F112" s="1">
        <f>ABS(B112-E112)</f>
        <v>14.668391907771552</v>
      </c>
      <c r="G112" s="1">
        <f>F112^2</f>
        <v>215.16172115997796</v>
      </c>
      <c r="H112" s="4">
        <f>ABS((B112-E112)/B112)</f>
        <v>3.081594938607469</v>
      </c>
      <c r="I112" s="1">
        <f>ABS((E112-B112)/B111)^2</f>
        <v>0.91674273957138031</v>
      </c>
      <c r="J112" s="1">
        <f>ABS((B112-B111)/B111)^2</f>
        <v>0.47512765101677701</v>
      </c>
      <c r="K112" s="1">
        <f>E112-B112</f>
        <v>14.668391907771552</v>
      </c>
      <c r="L112" s="1">
        <f>ABS(K112-K111)^2</f>
        <v>41.839345565632215</v>
      </c>
    </row>
    <row r="113" spans="1:12">
      <c r="A113" s="6">
        <v>38384</v>
      </c>
      <c r="B113" s="28">
        <v>2.71</v>
      </c>
      <c r="C113" s="51">
        <f>$C$2*(B113/D109)+(1-$C$2)*C112</f>
        <v>2.9373694331078393</v>
      </c>
      <c r="D113" s="51">
        <f>$E$2*(B113/C113)+(1-$E$2)*D109</f>
        <v>0.92259419923653441</v>
      </c>
      <c r="E113" s="34">
        <f>C112*D109</f>
        <v>4.8029696819134866</v>
      </c>
      <c r="F113" s="1">
        <f>ABS(B113-E113)</f>
        <v>2.0929696819134866</v>
      </c>
      <c r="G113" s="1">
        <f>F113^2</f>
        <v>4.3805220894090411</v>
      </c>
      <c r="H113" s="4">
        <f>ABS((B113-E113)/B113)</f>
        <v>0.77231353576143424</v>
      </c>
      <c r="I113" s="1">
        <f>ABS((E113-B113)/B112)^2</f>
        <v>0.19333566173862377</v>
      </c>
      <c r="J113" s="1">
        <f>ABS((B113-B112)/B112)^2</f>
        <v>0.18547860320598825</v>
      </c>
      <c r="K113" s="1">
        <f>E113-B113</f>
        <v>2.0929696819134866</v>
      </c>
      <c r="L113" s="1">
        <f>ABS(K113-K112)^2</f>
        <v>158.14124415860505</v>
      </c>
    </row>
    <row r="114" spans="1:12">
      <c r="A114" s="6">
        <v>38412</v>
      </c>
      <c r="B114" s="28">
        <v>2.37</v>
      </c>
      <c r="C114" s="51">
        <f>$C$2*(B114/D110)+(1-$C$2)*C113</f>
        <v>2.4168192369786543</v>
      </c>
      <c r="D114" s="51">
        <f>$E$2*(B114/C114)+(1-$E$2)*D110</f>
        <v>0.98062774564920108</v>
      </c>
      <c r="E114" s="34">
        <f>C113*D110</f>
        <v>2.8909427583406595</v>
      </c>
      <c r="F114" s="1">
        <f>ABS(B114-E114)</f>
        <v>0.5209427583406594</v>
      </c>
      <c r="G114" s="1">
        <f>F114^2</f>
        <v>0.27138135746757464</v>
      </c>
      <c r="H114" s="4">
        <f>ABS((B114-E114)/B114)</f>
        <v>0.21980707102981409</v>
      </c>
      <c r="I114" s="1">
        <f>ABS((E114-B114)/B113)^2</f>
        <v>3.6952296056368329E-2</v>
      </c>
      <c r="J114" s="1">
        <f>ABS((B114-B113)/B113)^2</f>
        <v>1.5740526408954111E-2</v>
      </c>
      <c r="K114" s="1">
        <f>E114-B114</f>
        <v>0.5209427583406594</v>
      </c>
      <c r="L114" s="1">
        <f>ABS(K114-K113)^2</f>
        <v>2.4712686484378477</v>
      </c>
    </row>
    <row r="115" spans="1:12">
      <c r="A115" s="6">
        <v>38443</v>
      </c>
      <c r="B115" s="28">
        <v>2.15</v>
      </c>
      <c r="C115" s="51">
        <f>$C$2*(B115/D111)+(1-$C$2)*C114</f>
        <v>2.7951591044007147</v>
      </c>
      <c r="D115" s="51">
        <f>$E$2*(B115/C115)+(1-$E$2)*D111</f>
        <v>0.76918698352985615</v>
      </c>
      <c r="E115" s="34">
        <f>C114*D111</f>
        <v>1.854761799103817</v>
      </c>
      <c r="F115" s="1">
        <f>ABS(B115-E115)</f>
        <v>0.29523820089618291</v>
      </c>
      <c r="G115" s="1">
        <f>F115^2</f>
        <v>8.7165595268414858E-2</v>
      </c>
      <c r="H115" s="4">
        <f>ABS((B115-E115)/B115)</f>
        <v>0.13732009344008508</v>
      </c>
      <c r="I115" s="1">
        <f>ABS((E115-B115)/B114)^2</f>
        <v>1.5518452396947578E-2</v>
      </c>
      <c r="J115" s="1">
        <f>ABS((B115-B114)/B114)^2</f>
        <v>8.6168527123502425E-3</v>
      </c>
      <c r="K115" s="1">
        <f>E115-B115</f>
        <v>-0.29523820089618291</v>
      </c>
      <c r="L115" s="1">
        <f>ABS(K115-K114)^2</f>
        <v>0.66615135822077209</v>
      </c>
    </row>
    <row r="116" spans="1:12">
      <c r="A116" s="6">
        <v>38473</v>
      </c>
      <c r="B116" s="28">
        <v>3.81</v>
      </c>
      <c r="C116" s="51">
        <f>$C$2*(B116/D112)+(1-$C$2)*C115</f>
        <v>4.0925301097961846</v>
      </c>
      <c r="D116" s="51">
        <f>$E$2*(B116/C116)+(1-$E$2)*D112</f>
        <v>0.93096443954806851</v>
      </c>
      <c r="E116" s="34">
        <f>C115*D112</f>
        <v>2.5883875964725713</v>
      </c>
      <c r="F116" s="1">
        <f>ABS(B116-E116)</f>
        <v>1.2216124035274287</v>
      </c>
      <c r="G116" s="1">
        <f>F116^2</f>
        <v>1.4923368644520614</v>
      </c>
      <c r="H116" s="4">
        <f>ABS((B116-E116)/B116)</f>
        <v>0.32063317677885267</v>
      </c>
      <c r="I116" s="1">
        <f>ABS((E116-B116)/B115)^2</f>
        <v>0.32284193930817984</v>
      </c>
      <c r="J116" s="1">
        <f>ABS((B116-B115)/B115)^2</f>
        <v>0.5961276365603031</v>
      </c>
      <c r="K116" s="1">
        <f>E116-B116</f>
        <v>-1.2216124035274287</v>
      </c>
      <c r="L116" s="1">
        <f>ABS(K116-K115)^2</f>
        <v>0.8581691633006765</v>
      </c>
    </row>
    <row r="117" spans="1:12">
      <c r="A117" s="6">
        <v>38504</v>
      </c>
      <c r="B117" s="28">
        <v>8.36</v>
      </c>
      <c r="C117" s="51">
        <f>$C$2*(B117/D113)+(1-$C$2)*C116</f>
        <v>8.9791844698939105</v>
      </c>
      <c r="D117" s="51">
        <f>$E$2*(B117/C117)+(1-$E$2)*D113</f>
        <v>0.93104223752502691</v>
      </c>
      <c r="E117" s="34">
        <f>C116*D113</f>
        <v>3.7757445394988172</v>
      </c>
      <c r="F117" s="1">
        <f>ABS(B117-E117)</f>
        <v>4.5842554605011827</v>
      </c>
      <c r="G117" s="1">
        <f>F117^2</f>
        <v>21.015398127134912</v>
      </c>
      <c r="H117" s="4">
        <f>ABS((B117-E117)/B117)</f>
        <v>0.54835591632789271</v>
      </c>
      <c r="I117" s="1">
        <f>ABS((E117-B117)/B116)^2</f>
        <v>1.4477303219966045</v>
      </c>
      <c r="J117" s="1">
        <f>ABS((B117-B116)/B116)^2</f>
        <v>1.4261750745723709</v>
      </c>
      <c r="K117" s="1">
        <f>E117-B117</f>
        <v>-4.5842554605011827</v>
      </c>
      <c r="L117" s="1">
        <f>ABS(K117-K116)^2</f>
        <v>11.307368328613792</v>
      </c>
    </row>
    <row r="118" spans="1:12">
      <c r="A118" s="6">
        <v>38534</v>
      </c>
      <c r="B118" s="28">
        <v>17.64</v>
      </c>
      <c r="C118" s="51">
        <f>$C$2*(B118/D114)+(1-$C$2)*C117</f>
        <v>17.83939897960153</v>
      </c>
      <c r="D118" s="51">
        <f>$E$2*(B118/C118)+(1-$E$2)*D114</f>
        <v>0.98882255058987512</v>
      </c>
      <c r="E118" s="34">
        <f>C117*D114</f>
        <v>8.8052374244803815</v>
      </c>
      <c r="F118" s="1">
        <f>ABS(B118-E118)</f>
        <v>8.8347625755196191</v>
      </c>
      <c r="G118" s="1">
        <f>F118^2</f>
        <v>78.053029765802052</v>
      </c>
      <c r="H118" s="4">
        <f>ABS((B118-E118)/B118)</f>
        <v>0.50083688069839105</v>
      </c>
      <c r="I118" s="1">
        <f>ABS((E118-B118)/B117)^2</f>
        <v>1.1168046428338705</v>
      </c>
      <c r="J118" s="1">
        <f>ABS((B118-B117)/B117)^2</f>
        <v>1.2322062223850192</v>
      </c>
      <c r="K118" s="1">
        <f>E118-B118</f>
        <v>-8.8347625755196191</v>
      </c>
      <c r="L118" s="1">
        <f>ABS(K118-K117)^2</f>
        <v>18.066810734822351</v>
      </c>
    </row>
    <row r="119" spans="1:12">
      <c r="A119" s="6">
        <v>38565</v>
      </c>
      <c r="B119" s="28">
        <v>21.95</v>
      </c>
      <c r="C119" s="51">
        <f>$C$2*(B119/D115)+(1-$C$2)*C118</f>
        <v>28.359615445471285</v>
      </c>
      <c r="D119" s="51">
        <f>$E$2*(B119/C119)+(1-$E$2)*D115</f>
        <v>0.7739879280875499</v>
      </c>
      <c r="E119" s="34">
        <f>C118*D115</f>
        <v>13.721833489105295</v>
      </c>
      <c r="F119" s="1">
        <f>ABS(B119-E119)</f>
        <v>8.2281665108947042</v>
      </c>
      <c r="G119" s="1">
        <f>F119^2</f>
        <v>67.702724131009134</v>
      </c>
      <c r="H119" s="4">
        <f>ABS((B119-E119)/B119)</f>
        <v>0.37485952213643303</v>
      </c>
      <c r="I119" s="1">
        <f>ABS((E119-B119)/B118)^2</f>
        <v>0.21757499489348936</v>
      </c>
      <c r="J119" s="1">
        <f>ABS((B119-B118)/B118)^2</f>
        <v>5.9697669695240117E-2</v>
      </c>
      <c r="K119" s="1">
        <f>E119-B119</f>
        <v>-8.2281665108947042</v>
      </c>
      <c r="L119" s="1">
        <f>ABS(K119-K118)^2</f>
        <v>0.36795878561843393</v>
      </c>
    </row>
    <row r="120" spans="1:12">
      <c r="A120" s="6">
        <v>38596</v>
      </c>
      <c r="B120" s="28">
        <v>16.86</v>
      </c>
      <c r="C120" s="51">
        <f>$C$2*(B120/D116)+(1-$C$2)*C119</f>
        <v>18.279849410980781</v>
      </c>
      <c r="D120" s="51">
        <f>$E$2*(B120/C120)+(1-$E$2)*D116</f>
        <v>0.9223270728845353</v>
      </c>
      <c r="E120" s="34">
        <f>C119*D116</f>
        <v>26.401793498991921</v>
      </c>
      <c r="F120" s="1">
        <f>ABS(B120-E120)</f>
        <v>9.5417934989919218</v>
      </c>
      <c r="G120" s="1">
        <f>F120^2</f>
        <v>91.0458231774045</v>
      </c>
      <c r="H120" s="4">
        <f>ABS((B120-E120)/B120)</f>
        <v>0.56594267491055295</v>
      </c>
      <c r="I120" s="1">
        <f>ABS((E120-B120)/B119)^2</f>
        <v>0.18896917964810167</v>
      </c>
      <c r="J120" s="1">
        <f>ABS((B120-B119)/B119)^2</f>
        <v>5.3773278469912471E-2</v>
      </c>
      <c r="K120" s="1">
        <f>E120-B120</f>
        <v>9.5417934989919218</v>
      </c>
      <c r="L120" s="1">
        <f>ABS(K120-K119)^2</f>
        <v>315.77147875296981</v>
      </c>
    </row>
    <row r="121" spans="1:12">
      <c r="A121" s="6">
        <v>38626</v>
      </c>
      <c r="B121" s="28">
        <v>11.87</v>
      </c>
      <c r="C121" s="51">
        <f>$C$2*(B121/D117)+(1-$C$2)*C120</f>
        <v>12.840670489667358</v>
      </c>
      <c r="D121" s="51">
        <f>$E$2*(B121/C121)+(1-$E$2)*D117</f>
        <v>0.92440655723948062</v>
      </c>
      <c r="E121" s="34">
        <f>C120*D117</f>
        <v>17.019311897220092</v>
      </c>
      <c r="F121" s="1">
        <f>ABS(B121-E121)</f>
        <v>5.1493118972200929</v>
      </c>
      <c r="G121" s="1">
        <f>F121^2</f>
        <v>26.515413014852392</v>
      </c>
      <c r="H121" s="4">
        <f>ABS((B121-E121)/B121)</f>
        <v>0.43380892141702554</v>
      </c>
      <c r="I121" s="1">
        <f>ABS((E121-B121)/B120)^2</f>
        <v>9.3278865568136984E-2</v>
      </c>
      <c r="J121" s="1">
        <f>ABS((B121-B120)/B120)^2</f>
        <v>8.7596337995269141E-2</v>
      </c>
      <c r="K121" s="1">
        <f>E121-B121</f>
        <v>5.1493118972200929</v>
      </c>
      <c r="L121" s="1">
        <f>ABS(K121-K120)^2</f>
        <v>19.293894621904013</v>
      </c>
    </row>
    <row r="122" spans="1:12">
      <c r="A122" s="6">
        <v>38657</v>
      </c>
      <c r="B122" s="28">
        <v>9.98</v>
      </c>
      <c r="C122" s="51">
        <f>$C$2*(B122/D118)+(1-$C$2)*C121</f>
        <v>10.13828120150793</v>
      </c>
      <c r="D122" s="51">
        <f>$E$2*(B122/C122)+(1-$E$2)*D118</f>
        <v>0.98438776767363811</v>
      </c>
      <c r="E122" s="34">
        <f>C121*D118</f>
        <v>12.697144544877018</v>
      </c>
      <c r="F122" s="1">
        <f>ABS(B122-E122)</f>
        <v>2.7171445448770175</v>
      </c>
      <c r="G122" s="1">
        <f>F122^2</f>
        <v>7.3828744777549344</v>
      </c>
      <c r="H122" s="4">
        <f>ABS((B122-E122)/B122)</f>
        <v>0.27225897243256686</v>
      </c>
      <c r="I122" s="1">
        <f>ABS((E122-B122)/B121)^2</f>
        <v>5.23991264375223E-2</v>
      </c>
      <c r="J122" s="1">
        <f>ABS((B122-B121)/B121)^2</f>
        <v>2.5352580503900341E-2</v>
      </c>
      <c r="K122" s="1">
        <f>E122-B122</f>
        <v>2.7171445448770175</v>
      </c>
      <c r="L122" s="1">
        <f>ABS(K122-K121)^2</f>
        <v>5.915438029803525</v>
      </c>
    </row>
    <row r="123" spans="1:12">
      <c r="A123" s="6">
        <v>38687</v>
      </c>
      <c r="B123" s="28">
        <v>6.41</v>
      </c>
      <c r="C123" s="51">
        <f>$C$2*(B123/D119)+(1-$C$2)*C122</f>
        <v>8.3125027248092263</v>
      </c>
      <c r="D123" s="51">
        <f>$E$2*(B123/C123)+(1-$E$2)*D119</f>
        <v>0.77112756677587868</v>
      </c>
      <c r="E123" s="34">
        <f>C122*D119</f>
        <v>7.8469072615240787</v>
      </c>
      <c r="F123" s="1">
        <f>ABS(B123-E123)</f>
        <v>1.4369072615240785</v>
      </c>
      <c r="G123" s="1">
        <f>F123^2</f>
        <v>2.0647024782206267</v>
      </c>
      <c r="H123" s="4">
        <f>ABS((B123-E123)/B123)</f>
        <v>0.22416649945773456</v>
      </c>
      <c r="I123" s="1">
        <f>ABS((E123-B123)/B122)^2</f>
        <v>2.0729861307993001E-2</v>
      </c>
      <c r="J123" s="1">
        <f>ABS((B123-B122)/B122)^2</f>
        <v>0.12796032947658847</v>
      </c>
      <c r="K123" s="1">
        <f>E123-B123</f>
        <v>1.4369072615240785</v>
      </c>
      <c r="L123" s="1">
        <f>ABS(K123-K122)^2</f>
        <v>1.6390075016869132</v>
      </c>
    </row>
    <row r="124" spans="1:12">
      <c r="A124" s="6">
        <v>38718</v>
      </c>
      <c r="B124" s="28">
        <v>3.09</v>
      </c>
      <c r="C124" s="51">
        <f>$C$2*(B124/D120)+(1-$C$2)*C123</f>
        <v>3.4323332651459717</v>
      </c>
      <c r="D124" s="51">
        <f>$E$2*(B124/C124)+(1-$E$2)*D120</f>
        <v>0.90026223017961715</v>
      </c>
      <c r="E124" s="34">
        <f>C123*D120</f>
        <v>7.6668463065180177</v>
      </c>
      <c r="F124" s="1">
        <f>ABS(B124-E124)</f>
        <v>4.5768463065180178</v>
      </c>
      <c r="G124" s="1">
        <f>F124^2</f>
        <v>20.947522113487622</v>
      </c>
      <c r="H124" s="4">
        <f>ABS((B124-E124)/B124)</f>
        <v>1.4811800344718504</v>
      </c>
      <c r="I124" s="1">
        <f>ABS((E124-B124)/B123)^2</f>
        <v>0.50981968291275637</v>
      </c>
      <c r="J124" s="1">
        <f>ABS((B124-B123)/B123)^2</f>
        <v>0.26826258697773814</v>
      </c>
      <c r="K124" s="1">
        <f>E124-B124</f>
        <v>4.5768463065180178</v>
      </c>
      <c r="L124" s="1">
        <f>ABS(K124-K123)^2</f>
        <v>9.8592172062774512</v>
      </c>
    </row>
    <row r="125" spans="1:12">
      <c r="A125" s="6">
        <v>38749</v>
      </c>
      <c r="B125" s="28">
        <v>2.1800000000000002</v>
      </c>
      <c r="C125" s="51">
        <f>$C$2*(B125/D121)+(1-$C$2)*C124</f>
        <v>2.3760424489365817</v>
      </c>
      <c r="D125" s="51">
        <f>$E$2*(B125/C125)+(1-$E$2)*D121</f>
        <v>0.91749202585824086</v>
      </c>
      <c r="E125" s="34">
        <f>C124*D121</f>
        <v>3.1728713769321333</v>
      </c>
      <c r="F125" s="1">
        <f>ABS(B125-E125)</f>
        <v>0.99287137693213312</v>
      </c>
      <c r="G125" s="1">
        <f>F125^2</f>
        <v>0.98579357113110999</v>
      </c>
      <c r="H125" s="4">
        <f>ABS((B125-E125)/B125)</f>
        <v>0.45544558574868488</v>
      </c>
      <c r="I125" s="1">
        <f>ABS((E125-B125)/B124)^2</f>
        <v>0.10324499859983766</v>
      </c>
      <c r="J125" s="1">
        <f>ABS((B125-B124)/B124)^2</f>
        <v>8.6729296928184638E-2</v>
      </c>
      <c r="K125" s="1">
        <f>E125-B125</f>
        <v>0.99287137693213312</v>
      </c>
      <c r="L125" s="1">
        <f>ABS(K125-K124)^2</f>
        <v>12.844876295900146</v>
      </c>
    </row>
    <row r="126" spans="1:12">
      <c r="A126" s="6">
        <v>38777</v>
      </c>
      <c r="B126" s="28">
        <v>2.2799999999999998</v>
      </c>
      <c r="C126" s="51">
        <f>$C$2*(B126/D122)+(1-$C$2)*C125</f>
        <v>2.3171513132006059</v>
      </c>
      <c r="D126" s="51">
        <f>$E$2*(B126/C126)+(1-$E$2)*D122</f>
        <v>0.98396681606895575</v>
      </c>
      <c r="E126" s="34">
        <f>C125*D122</f>
        <v>2.3389471222064859</v>
      </c>
      <c r="F126" s="1">
        <f>ABS(B126-E126)</f>
        <v>5.8947122206486124E-2</v>
      </c>
      <c r="G126" s="1">
        <f>F126^2</f>
        <v>3.4747632164264094E-3</v>
      </c>
      <c r="H126" s="4">
        <f>ABS((B126-E126)/B126)</f>
        <v>2.5854000967757074E-2</v>
      </c>
      <c r="I126" s="1">
        <f>ABS((E126-B126)/B125)^2</f>
        <v>7.3115967015116763E-4</v>
      </c>
      <c r="J126" s="1">
        <f>ABS((B126-B125)/B125)^2</f>
        <v>2.1041999831663853E-3</v>
      </c>
      <c r="K126" s="1">
        <f>E126-B126</f>
        <v>5.8947122206486124E-2</v>
      </c>
      <c r="L126" s="1">
        <f>ABS(K126-K125)^2</f>
        <v>0.87221451356485513</v>
      </c>
    </row>
    <row r="127" spans="1:12">
      <c r="A127" s="6">
        <v>38808</v>
      </c>
      <c r="B127" s="28">
        <v>2.82</v>
      </c>
      <c r="C127" s="51">
        <f>$C$2*(B127/D123)+(1-$C$2)*C126</f>
        <v>3.6348120523177023</v>
      </c>
      <c r="D127" s="51">
        <f>$E$2*(B127/C127)+(1-$E$2)*D123</f>
        <v>0.77583103594086922</v>
      </c>
      <c r="E127" s="34">
        <f>C126*D123</f>
        <v>1.7868192539999153</v>
      </c>
      <c r="F127" s="1">
        <f>ABS(B127-E127)</f>
        <v>1.0331807460000846</v>
      </c>
      <c r="G127" s="1">
        <f>F127^2</f>
        <v>1.0674624539052913</v>
      </c>
      <c r="H127" s="4">
        <f>ABS((B127-E127)/B127)</f>
        <v>0.36637615106385979</v>
      </c>
      <c r="I127" s="1">
        <f>ABS((E127-B127)/B126)^2</f>
        <v>0.20534442403533618</v>
      </c>
      <c r="J127" s="1">
        <f>ABS((B127-B126)/B126)^2</f>
        <v>5.6094182825484784E-2</v>
      </c>
      <c r="K127" s="1">
        <f>E127-B127</f>
        <v>-1.0331807460000846</v>
      </c>
      <c r="L127" s="1">
        <f>ABS(K127-K126)^2</f>
        <v>1.1927432805134286</v>
      </c>
    </row>
    <row r="128" spans="1:12">
      <c r="A128" s="6">
        <v>38838</v>
      </c>
      <c r="B128" s="28">
        <v>5.52</v>
      </c>
      <c r="C128" s="51">
        <f>$C$2*(B128/D124)+(1-$C$2)*C127</f>
        <v>6.0902328877174154</v>
      </c>
      <c r="D128" s="51">
        <f>$E$2*(B128/C128)+(1-$E$2)*D124</f>
        <v>0.90636928041496689</v>
      </c>
      <c r="E128" s="34">
        <f>C127*D124</f>
        <v>3.2722840045032862</v>
      </c>
      <c r="F128" s="1">
        <f>ABS(B128-E128)</f>
        <v>2.2477159954967134</v>
      </c>
      <c r="G128" s="1">
        <f>F128^2</f>
        <v>5.0522271964117813</v>
      </c>
      <c r="H128" s="4">
        <f>ABS((B128-E128)/B128)</f>
        <v>0.40719492672041913</v>
      </c>
      <c r="I128" s="1">
        <f>ABS((E128-B128)/B127)^2</f>
        <v>0.63530848503744553</v>
      </c>
      <c r="J128" s="1">
        <f>ABS((B128-B127)/B127)^2</f>
        <v>0.91670439112720681</v>
      </c>
      <c r="K128" s="1">
        <f>E128-B128</f>
        <v>-2.2477159954967134</v>
      </c>
      <c r="L128" s="1">
        <f>ABS(K128-K127)^2</f>
        <v>1.4750958722698384</v>
      </c>
    </row>
    <row r="129" spans="1:12">
      <c r="A129" s="6">
        <v>38869</v>
      </c>
      <c r="B129" s="28">
        <v>6.5</v>
      </c>
      <c r="C129" s="51">
        <f>$C$2*(B129/D125)+(1-$C$2)*C128</f>
        <v>7.0680774217485078</v>
      </c>
      <c r="D129" s="51">
        <f>$E$2*(B129/C129)+(1-$E$2)*D125</f>
        <v>0.91962773073190585</v>
      </c>
      <c r="E129" s="34">
        <f>C128*D125</f>
        <v>5.5877401101003361</v>
      </c>
      <c r="F129" s="1">
        <f>ABS(B129-E129)</f>
        <v>0.91225988989966389</v>
      </c>
      <c r="G129" s="1">
        <f>F129^2</f>
        <v>0.83221810671974683</v>
      </c>
      <c r="H129" s="4">
        <f>ABS((B129-E129)/B129)</f>
        <v>0.14034767536917905</v>
      </c>
      <c r="I129" s="1">
        <f>ABS((E129-B129)/B128)^2</f>
        <v>2.7312345972476473E-2</v>
      </c>
      <c r="J129" s="1">
        <f>ABS((B129-B128)/B128)^2</f>
        <v>3.1519113631590039E-2</v>
      </c>
      <c r="K129" s="1">
        <f>E129-B129</f>
        <v>-0.91225988989966389</v>
      </c>
      <c r="L129" s="1">
        <f>ABS(K129-K128)^2</f>
        <v>1.7834430099764378</v>
      </c>
    </row>
    <row r="130" spans="1:12">
      <c r="A130" s="6">
        <v>38899</v>
      </c>
      <c r="B130" s="28">
        <v>11.38</v>
      </c>
      <c r="C130" s="51">
        <f>$C$2*(B130/D126)+(1-$C$2)*C129</f>
        <v>11.491012169402435</v>
      </c>
      <c r="D130" s="51">
        <f>$E$2*(B130/C130)+(1-$E$2)*D126</f>
        <v>0.99033921748877529</v>
      </c>
      <c r="E130" s="34">
        <f>C129*D126</f>
        <v>6.9547536364067533</v>
      </c>
      <c r="F130" s="1">
        <f>ABS(B130-E130)</f>
        <v>4.4252463635932475</v>
      </c>
      <c r="G130" s="1">
        <f>F130^2</f>
        <v>19.582805378495262</v>
      </c>
      <c r="H130" s="4">
        <f>ABS((B130-E130)/B130)</f>
        <v>0.38886171912067197</v>
      </c>
      <c r="I130" s="1">
        <f>ABS((E130-B130)/B129)^2</f>
        <v>0.46349835215373403</v>
      </c>
      <c r="J130" s="1">
        <f>ABS((B130-B129)/B129)^2</f>
        <v>0.56365443786982261</v>
      </c>
      <c r="K130" s="1">
        <f>E130-B130</f>
        <v>-4.4252463635932475</v>
      </c>
      <c r="L130" s="1">
        <f>ABS(K130-K129)^2</f>
        <v>12.341073964354079</v>
      </c>
    </row>
    <row r="131" spans="1:12">
      <c r="A131" s="6">
        <v>38930</v>
      </c>
      <c r="B131" s="28">
        <v>28.87</v>
      </c>
      <c r="C131" s="51">
        <f>$C$2*(B131/D127)+(1-$C$2)*C130</f>
        <v>36.786105627769494</v>
      </c>
      <c r="D131" s="51">
        <f>$E$2*(B131/C131)+(1-$E$2)*D127</f>
        <v>0.78480718486836243</v>
      </c>
      <c r="E131" s="34">
        <f>C130*D127</f>
        <v>8.9150838753966255</v>
      </c>
      <c r="F131" s="1">
        <f>ABS(B131-E131)</f>
        <v>19.954916124603375</v>
      </c>
      <c r="G131" s="1">
        <f>F131^2</f>
        <v>398.19867753995578</v>
      </c>
      <c r="H131" s="4">
        <f>ABS((B131-E131)/B131)</f>
        <v>0.69119903445110409</v>
      </c>
      <c r="I131" s="1">
        <f>ABS((E131-B131)/B130)^2</f>
        <v>3.0747887912685266</v>
      </c>
      <c r="J131" s="1">
        <f>ABS((B131-B130)/B130)^2</f>
        <v>2.3620826782719355</v>
      </c>
      <c r="K131" s="1">
        <f>E131-B131</f>
        <v>-19.954916124603375</v>
      </c>
      <c r="L131" s="1">
        <f>ABS(K131-K130)^2</f>
        <v>241.17064288603237</v>
      </c>
    </row>
    <row r="132" spans="1:12">
      <c r="A132" s="6">
        <v>38961</v>
      </c>
      <c r="B132" s="28">
        <v>35.76</v>
      </c>
      <c r="C132" s="51">
        <f>$C$2*(B132/D128)+(1-$C$2)*C131</f>
        <v>39.409969335483993</v>
      </c>
      <c r="D132" s="51">
        <f>$E$2*(B132/C132)+(1-$E$2)*D128</f>
        <v>0.90738461873915666</v>
      </c>
      <c r="E132" s="34">
        <f>C131*D128</f>
        <v>33.341796087110403</v>
      </c>
      <c r="F132" s="1">
        <f>ABS(B132-E132)</f>
        <v>2.4182039128895951</v>
      </c>
      <c r="G132" s="1">
        <f>F132^2</f>
        <v>5.8477101643145488</v>
      </c>
      <c r="H132" s="4">
        <f>ABS((B132-E132)/B132)</f>
        <v>6.7623151926442818E-2</v>
      </c>
      <c r="I132" s="1">
        <f>ABS((E132-B132)/B131)^2</f>
        <v>7.0160434732078926E-3</v>
      </c>
      <c r="J132" s="1">
        <f>ABS((B132-B131)/B131)^2</f>
        <v>5.695670749843211E-2</v>
      </c>
      <c r="K132" s="1">
        <f>E132-B132</f>
        <v>-2.4182039128895951</v>
      </c>
      <c r="L132" s="1">
        <f>ABS(K132-K131)^2</f>
        <v>307.53627519647125</v>
      </c>
    </row>
    <row r="133" spans="1:12">
      <c r="A133" s="6">
        <v>38991</v>
      </c>
      <c r="B133" s="28">
        <v>44.6</v>
      </c>
      <c r="C133" s="51">
        <f>$C$2*(B133/D129)+(1-$C$2)*C132</f>
        <v>48.347505712868028</v>
      </c>
      <c r="D133" s="51">
        <f>$E$2*(B133/C133)+(1-$E$2)*D129</f>
        <v>0.92248812720300066</v>
      </c>
      <c r="E133" s="34">
        <f>C132*D129</f>
        <v>36.242500668205139</v>
      </c>
      <c r="F133" s="1">
        <f>ABS(B133-E133)</f>
        <v>8.3574993317948625</v>
      </c>
      <c r="G133" s="1">
        <f>F133^2</f>
        <v>69.84779508095157</v>
      </c>
      <c r="H133" s="4">
        <f>ABS((B133-E133)/B133)</f>
        <v>0.18738787739450363</v>
      </c>
      <c r="I133" s="1">
        <f>ABS((E133-B133)/B132)^2</f>
        <v>5.46207527258466E-2</v>
      </c>
      <c r="J133" s="1">
        <f>ABS((B133-B132)/B132)^2</f>
        <v>6.1109609677241813E-2</v>
      </c>
      <c r="K133" s="1">
        <f>E133-B133</f>
        <v>-8.3574993317948625</v>
      </c>
      <c r="L133" s="1">
        <f>ABS(K133-K132)^2</f>
        <v>35.275230073029093</v>
      </c>
    </row>
    <row r="134" spans="1:12">
      <c r="A134" s="6">
        <v>39022</v>
      </c>
      <c r="B134" s="28">
        <v>26.58</v>
      </c>
      <c r="C134" s="51">
        <f>$C$2*(B134/D130)+(1-$C$2)*C133</f>
        <v>27.19518884197559</v>
      </c>
      <c r="D134" s="51">
        <f>$E$2*(B134/C134)+(1-$E$2)*D130</f>
        <v>0.97737876189975004</v>
      </c>
      <c r="E134" s="34">
        <f>C133*D130</f>
        <v>47.880430975215816</v>
      </c>
      <c r="F134" s="1">
        <f>ABS(B134-E134)</f>
        <v>21.300430975215818</v>
      </c>
      <c r="G134" s="1">
        <f>F134^2</f>
        <v>453.70835972993348</v>
      </c>
      <c r="H134" s="4">
        <f>ABS((B134-E134)/B134)</f>
        <v>0.80137061607282989</v>
      </c>
      <c r="I134" s="1">
        <f>ABS((E134-B134)/B133)^2</f>
        <v>0.22809042999554258</v>
      </c>
      <c r="J134" s="1">
        <f>ABS((B134-B133)/B133)^2</f>
        <v>0.16324498783406063</v>
      </c>
      <c r="K134" s="1">
        <f>E134-B134</f>
        <v>21.300430975215818</v>
      </c>
      <c r="L134" s="1">
        <f>ABS(K134-K133)^2</f>
        <v>879.59283009550268</v>
      </c>
    </row>
    <row r="135" spans="1:12">
      <c r="A135" s="6">
        <v>39052</v>
      </c>
      <c r="B135" s="28">
        <v>5.78</v>
      </c>
      <c r="C135" s="51">
        <f>$C$2*(B135/D131)+(1-$C$2)*C134</f>
        <v>7.69300220554803</v>
      </c>
      <c r="D135" s="51">
        <f>$E$2*(B135/C135)+(1-$E$2)*D131</f>
        <v>0.75133216468228581</v>
      </c>
      <c r="E135" s="34">
        <f>C134*D131</f>
        <v>21.342979597034365</v>
      </c>
      <c r="F135" s="1">
        <f>ABS(B135-E135)</f>
        <v>15.562979597034364</v>
      </c>
      <c r="G135" s="1">
        <f>F135^2</f>
        <v>242.20633393770788</v>
      </c>
      <c r="H135" s="4">
        <f>ABS((B135-E135)/B135)</f>
        <v>2.6925570237083671</v>
      </c>
      <c r="I135" s="1">
        <f>ABS((E135-B135)/B134)^2</f>
        <v>0.34282741417749324</v>
      </c>
      <c r="J135" s="1">
        <f>ABS((B135-B134)/B134)^2</f>
        <v>0.61237396255663845</v>
      </c>
      <c r="K135" s="1">
        <f>E135-B135</f>
        <v>15.562979597034364</v>
      </c>
      <c r="L135" s="1">
        <f>ABS(K135-K134)^2</f>
        <v>32.918348316996266</v>
      </c>
    </row>
    <row r="136" spans="1:12">
      <c r="A136" s="6">
        <v>39083</v>
      </c>
      <c r="B136" s="28">
        <v>2.92</v>
      </c>
      <c r="C136" s="51">
        <f>$C$2*(B136/D132)+(1-$C$2)*C135</f>
        <v>3.2920880008227678</v>
      </c>
      <c r="D136" s="51">
        <f>$E$2*(B136/C136)+(1-$E$2)*D132</f>
        <v>0.88697507456368885</v>
      </c>
      <c r="E136" s="34">
        <f>C135*D132</f>
        <v>6.9805118732406903</v>
      </c>
      <c r="F136" s="1">
        <f>ABS(B136-E136)</f>
        <v>4.0605118732406904</v>
      </c>
      <c r="G136" s="1">
        <f>F136^2</f>
        <v>16.487756672728622</v>
      </c>
      <c r="H136" s="4">
        <f>ABS((B136-E136)/B136)</f>
        <v>1.3905862579591406</v>
      </c>
      <c r="I136" s="1">
        <f>ABS((E136-B136)/B135)^2</f>
        <v>0.49352129023624658</v>
      </c>
      <c r="J136" s="1">
        <f>ABS((B136-B135)/B135)^2</f>
        <v>0.24483662791393784</v>
      </c>
      <c r="K136" s="1">
        <f>E136-B136</f>
        <v>4.0605118732406904</v>
      </c>
      <c r="L136" s="1">
        <f>ABS(K136-K135)^2</f>
        <v>132.3067637369152</v>
      </c>
    </row>
    <row r="137" spans="1:12">
      <c r="A137" s="6">
        <v>39114</v>
      </c>
      <c r="B137" s="28">
        <v>2.34</v>
      </c>
      <c r="C137" s="51">
        <f>$C$2*(B137/D133)+(1-$C$2)*C136</f>
        <v>2.5491189096150744</v>
      </c>
      <c r="D137" s="51">
        <f>$E$2*(B137/C137)+(1-$E$2)*D133</f>
        <v>0.91796423900576207</v>
      </c>
      <c r="E137" s="34">
        <f>C136*D133</f>
        <v>3.0369120944664654</v>
      </c>
      <c r="F137" s="1">
        <f>ABS(B137-E137)</f>
        <v>0.69691209446646551</v>
      </c>
      <c r="G137" s="1">
        <f>F137^2</f>
        <v>0.48568646741363575</v>
      </c>
      <c r="H137" s="4">
        <f>ABS((B137-E137)/B137)</f>
        <v>0.29782568139592547</v>
      </c>
      <c r="I137" s="1">
        <f>ABS((E137-B137)/B136)^2</f>
        <v>5.696266506540109E-2</v>
      </c>
      <c r="J137" s="1">
        <f>ABS((B137-B136)/B136)^2</f>
        <v>3.9453931319196854E-2</v>
      </c>
      <c r="K137" s="1">
        <f>E137-B137</f>
        <v>0.69691209446646551</v>
      </c>
      <c r="L137" s="1">
        <f>ABS(K137-K136)^2</f>
        <v>11.313803471770015</v>
      </c>
    </row>
    <row r="138" spans="1:12">
      <c r="A138" s="6">
        <v>39142</v>
      </c>
      <c r="B138" s="28">
        <v>3.87</v>
      </c>
      <c r="C138" s="51">
        <f>$C$2*(B138/D134)+(1-$C$2)*C137</f>
        <v>3.9362313918734406</v>
      </c>
      <c r="D138" s="51">
        <f>$E$2*(B138/C138)+(1-$E$2)*D134</f>
        <v>0.98317390791349846</v>
      </c>
      <c r="E138" s="34">
        <f>C137*D134</f>
        <v>2.4914546838148222</v>
      </c>
      <c r="F138" s="1">
        <f>ABS(B138-E138)</f>
        <v>1.3785453161851779</v>
      </c>
      <c r="G138" s="1">
        <f>F138^2</f>
        <v>1.9003871887760921</v>
      </c>
      <c r="H138" s="4">
        <f>ABS((B138-E138)/B138)</f>
        <v>0.35621325999616998</v>
      </c>
      <c r="I138" s="1">
        <f>ABS((E138-B138)/B137)^2</f>
        <v>0.34706464839946172</v>
      </c>
      <c r="J138" s="1">
        <f>ABS((B138-B137)/B137)^2</f>
        <v>0.42751479289940841</v>
      </c>
      <c r="K138" s="1">
        <f>E138-B138</f>
        <v>-1.3785453161851779</v>
      </c>
      <c r="L138" s="1">
        <f>ABS(K138-K137)^2</f>
        <v>4.3075234634288249</v>
      </c>
    </row>
    <row r="139" spans="1:12">
      <c r="A139" s="6">
        <v>39173</v>
      </c>
      <c r="B139" s="28">
        <v>10.7</v>
      </c>
      <c r="C139" s="51">
        <f>$C$2*(B139/D135)+(1-$C$2)*C138</f>
        <v>14.070849880800431</v>
      </c>
      <c r="D139" s="51">
        <f>$E$2*(B139/C139)+(1-$E$2)*D135</f>
        <v>0.76043736452622301</v>
      </c>
      <c r="E139" s="34">
        <f>C138*D135</f>
        <v>2.9574172523466391</v>
      </c>
      <c r="F139" s="1">
        <f>ABS(B139-E139)</f>
        <v>7.7425827476533602</v>
      </c>
      <c r="G139" s="1">
        <f>F139^2</f>
        <v>59.947587604259454</v>
      </c>
      <c r="H139" s="4">
        <f>ABS((B139-E139)/B139)</f>
        <v>0.72360586426666917</v>
      </c>
      <c r="I139" s="1">
        <f>ABS((E139-B139)/B138)^2</f>
        <v>4.0026699520100593</v>
      </c>
      <c r="J139" s="1">
        <f>ABS((B139-B138)/B138)^2</f>
        <v>3.1147233406112069</v>
      </c>
      <c r="K139" s="1">
        <f>E139-B139</f>
        <v>-7.7425827476533602</v>
      </c>
      <c r="L139" s="1">
        <f>ABS(K139-K138)^2</f>
        <v>40.500972429128133</v>
      </c>
    </row>
    <row r="140" spans="1:12">
      <c r="A140" s="6">
        <v>39203</v>
      </c>
      <c r="B140" s="28">
        <v>16.489999999999998</v>
      </c>
      <c r="C140" s="51">
        <f>$C$2*(B140/D136)+(1-$C$2)*C139</f>
        <v>18.516477457238022</v>
      </c>
      <c r="D140" s="51">
        <f>$E$2*(B140/C140)+(1-$E$2)*D136</f>
        <v>0.89055815492347434</v>
      </c>
      <c r="E140" s="34">
        <f>C139*D136</f>
        <v>12.480493122197434</v>
      </c>
      <c r="F140" s="1">
        <f>ABS(B140-E140)</f>
        <v>4.0095068778025649</v>
      </c>
      <c r="G140" s="1">
        <f>F140^2</f>
        <v>16.076145403146072</v>
      </c>
      <c r="H140" s="4">
        <f>ABS((B140-E140)/B140)</f>
        <v>0.24314777912689906</v>
      </c>
      <c r="I140" s="1">
        <f>ABS((E140-B140)/B139)^2</f>
        <v>0.14041527996459141</v>
      </c>
      <c r="J140" s="1">
        <f>ABS((B140-B139)/B139)^2</f>
        <v>0.29281247270503968</v>
      </c>
      <c r="K140" s="1">
        <f>E140-B140</f>
        <v>-4.0095068778025649</v>
      </c>
      <c r="L140" s="1">
        <f>ABS(K140-K139)^2</f>
        <v>13.935855450062272</v>
      </c>
    </row>
    <row r="141" spans="1:12">
      <c r="A141" s="6">
        <v>39234</v>
      </c>
      <c r="B141" s="28">
        <v>18.850000000000001</v>
      </c>
      <c r="C141" s="51">
        <f>$C$2*(B141/D137)+(1-$C$2)*C140</f>
        <v>20.501175272876207</v>
      </c>
      <c r="D141" s="51">
        <f>$E$2*(B141/C141)+(1-$E$2)*D137</f>
        <v>0.91945948215657813</v>
      </c>
      <c r="E141" s="34">
        <f>C140*D137</f>
        <v>16.997464138100849</v>
      </c>
      <c r="F141" s="1">
        <f>ABS(B141-E141)</f>
        <v>1.8525358618991525</v>
      </c>
      <c r="G141" s="1">
        <f>F141^2</f>
        <v>3.4318891196224359</v>
      </c>
      <c r="H141" s="4">
        <f>ABS((B141-E141)/B141)</f>
        <v>9.8277764556984212E-2</v>
      </c>
      <c r="I141" s="1">
        <f>ABS((E141-B141)/B140)^2</f>
        <v>1.2620946813503071E-2</v>
      </c>
      <c r="J141" s="1">
        <f>ABS((B141-B140)/B140)^2</f>
        <v>2.0482487318885269E-2</v>
      </c>
      <c r="K141" s="1">
        <f>E141-B141</f>
        <v>-1.8525358618991525</v>
      </c>
      <c r="L141" s="1">
        <f>ABS(K141-K140)^2</f>
        <v>4.6525239634473987</v>
      </c>
    </row>
    <row r="142" spans="1:12">
      <c r="A142" s="6">
        <v>39264</v>
      </c>
      <c r="B142" s="28">
        <v>17.97</v>
      </c>
      <c r="C142" s="51">
        <f>$C$2*(B142/D138)+(1-$C$2)*C141</f>
        <v>18.314334461203483</v>
      </c>
      <c r="D142" s="51">
        <f>$E$2*(B142/C142)+(1-$E$2)*D138</f>
        <v>0.9811986364051114</v>
      </c>
      <c r="E142" s="34">
        <f>C141*D138</f>
        <v>20.156220609853282</v>
      </c>
      <c r="F142" s="1">
        <f>ABS(B142-E142)</f>
        <v>2.186220609853283</v>
      </c>
      <c r="G142" s="1">
        <f>F142^2</f>
        <v>4.7795605549472606</v>
      </c>
      <c r="H142" s="4">
        <f>ABS((B142-E142)/B142)</f>
        <v>0.1216594663246123</v>
      </c>
      <c r="I142" s="1">
        <f>ABS((E142-B142)/B141)^2</f>
        <v>1.3451330987897643E-2</v>
      </c>
      <c r="J142" s="1">
        <f>ABS((B142-B141)/B141)^2</f>
        <v>2.1794285473056289E-3</v>
      </c>
      <c r="K142" s="1">
        <f>E142-B142</f>
        <v>2.186220609853283</v>
      </c>
      <c r="L142" s="1">
        <f>ABS(K142-K141)^2</f>
        <v>16.311553838122183</v>
      </c>
    </row>
    <row r="143" spans="1:12">
      <c r="A143" s="6">
        <v>39295</v>
      </c>
      <c r="B143" s="28">
        <v>14.82</v>
      </c>
      <c r="C143" s="51">
        <f>$C$2*(B143/D139)+(1-$C$2)*C142</f>
        <v>19.469350764944689</v>
      </c>
      <c r="D143" s="51">
        <f>$E$2*(B143/C143)+(1-$E$2)*D139</f>
        <v>0.7611964147609882</v>
      </c>
      <c r="E143" s="34">
        <f>C142*D139</f>
        <v>13.926904230729361</v>
      </c>
      <c r="F143" s="1">
        <f>ABS(B143-E143)</f>
        <v>0.89309576927063894</v>
      </c>
      <c r="G143" s="1">
        <f>F143^2</f>
        <v>0.79762005308911432</v>
      </c>
      <c r="H143" s="4">
        <f>ABS((B143-E143)/B143)</f>
        <v>6.0262872420420978E-2</v>
      </c>
      <c r="I143" s="1">
        <f>ABS((E143-B143)/B142)^2</f>
        <v>2.4700168155393919E-3</v>
      </c>
      <c r="J143" s="1">
        <f>ABS((B143-B142)/B142)^2</f>
        <v>3.0727339109980163E-2</v>
      </c>
      <c r="K143" s="1">
        <f>E143-B143</f>
        <v>-0.89309576927063894</v>
      </c>
      <c r="L143" s="1">
        <f>ABS(K143-K142)^2</f>
        <v>9.4821893627408613</v>
      </c>
    </row>
    <row r="144" spans="1:12">
      <c r="A144" s="6">
        <v>39326</v>
      </c>
      <c r="B144" s="28">
        <v>19.03</v>
      </c>
      <c r="C144" s="51">
        <f>$C$2*(B144/D140)+(1-$C$2)*C143</f>
        <v>21.337193777277623</v>
      </c>
      <c r="D144" s="51">
        <f>$E$2*(B144/C144)+(1-$E$2)*D140</f>
        <v>0.89186985873772229</v>
      </c>
      <c r="E144" s="34">
        <f>C143*D140</f>
        <v>17.338589094787075</v>
      </c>
      <c r="F144" s="1">
        <f>ABS(B144-E144)</f>
        <v>1.6914109052129263</v>
      </c>
      <c r="G144" s="1">
        <f>F144^2</f>
        <v>2.8608708502732108</v>
      </c>
      <c r="H144" s="4">
        <f>ABS((B144-E144)/B144)</f>
        <v>8.8881287714814822E-2</v>
      </c>
      <c r="I144" s="1">
        <f>ABS((E144-B144)/B143)^2</f>
        <v>1.3025723209659459E-2</v>
      </c>
      <c r="J144" s="1">
        <f>ABS((B144-B143)/B143)^2</f>
        <v>8.0698931487339795E-2</v>
      </c>
      <c r="K144" s="1">
        <f>E144-B144</f>
        <v>-1.6914109052129263</v>
      </c>
      <c r="L144" s="1">
        <f>ABS(K144-K143)^2</f>
        <v>0.63730705627455264</v>
      </c>
    </row>
    <row r="145" spans="1:12">
      <c r="A145" s="6">
        <v>39356</v>
      </c>
      <c r="B145" s="28">
        <v>20.99</v>
      </c>
      <c r="C145" s="51">
        <f>$C$2*(B145/D141)+(1-$C$2)*C144</f>
        <v>22.803950598052236</v>
      </c>
      <c r="D145" s="51">
        <f>$E$2*(B145/C145)+(1-$E$2)*D141</f>
        <v>0.92045454623081091</v>
      </c>
      <c r="E145" s="34">
        <f>C144*D141</f>
        <v>19.618685141130243</v>
      </c>
      <c r="F145" s="1">
        <f>ABS(B145-E145)</f>
        <v>1.3713148588697557</v>
      </c>
      <c r="G145" s="1">
        <f>F145^2</f>
        <v>1.8805044421569779</v>
      </c>
      <c r="H145" s="4">
        <f>ABS((B145-E145)/B145)</f>
        <v>6.5331817954728713E-2</v>
      </c>
      <c r="I145" s="1">
        <f>ABS((E145-B145)/B144)^2</f>
        <v>5.1927424992785336E-3</v>
      </c>
      <c r="J145" s="1">
        <f>ABS((B145-B144)/B144)^2</f>
        <v>1.0608025771184609E-2</v>
      </c>
      <c r="K145" s="1">
        <f>E145-B145</f>
        <v>-1.3713148588697557</v>
      </c>
      <c r="L145" s="1">
        <f>ABS(K145-K144)^2</f>
        <v>0.10246147888452919</v>
      </c>
    </row>
    <row r="146" spans="1:12">
      <c r="A146" s="6">
        <v>39387</v>
      </c>
      <c r="B146" s="28">
        <v>14.92</v>
      </c>
      <c r="C146" s="51">
        <f>$C$2*(B146/D142)+(1-$C$2)*C145</f>
        <v>15.331617936350032</v>
      </c>
      <c r="D146" s="51">
        <f>$E$2*(B146/C146)+(1-$E$2)*D142</f>
        <v>0.97315234843061682</v>
      </c>
      <c r="E146" s="34">
        <f>C145*D142</f>
        <v>22.375205231458377</v>
      </c>
      <c r="F146" s="1">
        <f>ABS(B146-E146)</f>
        <v>7.4552052314583772</v>
      </c>
      <c r="G146" s="1">
        <f>F146^2</f>
        <v>55.580085043164352</v>
      </c>
      <c r="H146" s="4">
        <f>ABS((B146-E146)/B146)</f>
        <v>0.49967863481624514</v>
      </c>
      <c r="I146" s="1">
        <f>ABS((E146-B146)/B145)^2</f>
        <v>0.12615205508184407</v>
      </c>
      <c r="J146" s="1">
        <f>ABS((B146-B145)/B145)^2</f>
        <v>8.3628152973772518E-2</v>
      </c>
      <c r="K146" s="1">
        <f>E146-B146</f>
        <v>7.4552052314583772</v>
      </c>
      <c r="L146" s="1">
        <f>ABS(K146-K145)^2</f>
        <v>77.907456904966153</v>
      </c>
    </row>
    <row r="147" spans="1:12">
      <c r="A147" s="6">
        <v>39417</v>
      </c>
      <c r="B147" s="28">
        <v>10.16</v>
      </c>
      <c r="C147" s="51">
        <f>$C$2*(B147/D143)+(1-$C$2)*C146</f>
        <v>13.380242218522184</v>
      </c>
      <c r="D147" s="51">
        <f>$E$2*(B147/C147)+(1-$E$2)*D143</f>
        <v>0.75932855579666392</v>
      </c>
      <c r="E147" s="34">
        <f>C146*D143</f>
        <v>11.670372605634904</v>
      </c>
      <c r="F147" s="1">
        <f>ABS(B147-E147)</f>
        <v>1.5103726056349043</v>
      </c>
      <c r="G147" s="1">
        <f>F147^2</f>
        <v>2.2812254078523702</v>
      </c>
      <c r="H147" s="4">
        <f>ABS((B147-E147)/B147)</f>
        <v>0.14865872102705752</v>
      </c>
      <c r="I147" s="1">
        <f>ABS((E147-B147)/B146)^2</f>
        <v>1.0247797942253096E-2</v>
      </c>
      <c r="J147" s="1">
        <f>ABS((B147-B146)/B146)^2</f>
        <v>0.101783237139633</v>
      </c>
      <c r="K147" s="1">
        <f>E147-B147</f>
        <v>1.5103726056349043</v>
      </c>
      <c r="L147" s="1">
        <f>ABS(K147-K146)^2</f>
        <v>35.341034949055206</v>
      </c>
    </row>
    <row r="148" spans="1:12">
      <c r="A148" s="6">
        <v>39448</v>
      </c>
      <c r="B148" s="28">
        <v>4.74</v>
      </c>
      <c r="C148" s="51">
        <f>$C$2*(B148/D144)+(1-$C$2)*C147</f>
        <v>5.4481391004390476</v>
      </c>
      <c r="D148" s="51">
        <f>$E$2*(B148/C148)+(1-$E$2)*D144</f>
        <v>0.87002183912999198</v>
      </c>
      <c r="E148" s="34">
        <f>C147*D144</f>
        <v>11.933434737309888</v>
      </c>
      <c r="F148" s="1">
        <f>ABS(B148-E148)</f>
        <v>7.1934347373098877</v>
      </c>
      <c r="G148" s="1">
        <f>F148^2</f>
        <v>51.745503319936574</v>
      </c>
      <c r="H148" s="4">
        <f>ABS((B148-E148)/B148)</f>
        <v>1.5176022652552505</v>
      </c>
      <c r="I148" s="1">
        <f>ABS((E148-B148)/B147)^2</f>
        <v>0.50128556598301743</v>
      </c>
      <c r="J148" s="1">
        <f>ABS((B148-B147)/B147)^2</f>
        <v>0.28458444416888828</v>
      </c>
      <c r="K148" s="1">
        <f>E148-B148</f>
        <v>7.1934347373098877</v>
      </c>
      <c r="L148" s="1">
        <f>ABS(K148-K147)^2</f>
        <v>32.297195192478206</v>
      </c>
    </row>
    <row r="149" spans="1:12">
      <c r="A149" s="6">
        <v>39479</v>
      </c>
      <c r="B149" s="28">
        <v>5.15</v>
      </c>
      <c r="C149" s="51">
        <f>$C$2*(B149/D145)+(1-$C$2)*C148</f>
        <v>5.5926305687782172</v>
      </c>
      <c r="D149" s="51">
        <f>$E$2*(B149/C149)+(1-$E$2)*D145</f>
        <v>0.920854674140417</v>
      </c>
      <c r="E149" s="34">
        <f>C148*D145</f>
        <v>5.0147644034969616</v>
      </c>
      <c r="F149" s="1">
        <f>ABS(B149-E149)</f>
        <v>0.13523559650303874</v>
      </c>
      <c r="G149" s="1">
        <f>F149^2</f>
        <v>1.8288666561532704E-2</v>
      </c>
      <c r="H149" s="4">
        <f>ABS((B149-E149)/B149)</f>
        <v>2.6259339126803637E-2</v>
      </c>
      <c r="I149" s="1">
        <f>ABS((E149-B149)/B148)^2</f>
        <v>8.1400178753105368E-4</v>
      </c>
      <c r="J149" s="1">
        <f>ABS((B149-B148)/B148)^2</f>
        <v>7.4818850255479047E-3</v>
      </c>
      <c r="K149" s="1">
        <f>E149-B149</f>
        <v>-0.13523559650303874</v>
      </c>
      <c r="L149" s="1">
        <f>ABS(K149-K148)^2</f>
        <v>53.709408861709669</v>
      </c>
    </row>
    <row r="150" spans="1:12">
      <c r="A150" s="6">
        <v>39508</v>
      </c>
      <c r="B150" s="28">
        <v>7.84</v>
      </c>
      <c r="C150" s="51">
        <f>$C$2*(B150/D146)+(1-$C$2)*C149</f>
        <v>8.0155258801676563</v>
      </c>
      <c r="D150" s="51">
        <f>$E$2*(B150/C150)+(1-$E$2)*D146</f>
        <v>0.97810176365321833</v>
      </c>
      <c r="E150" s="34">
        <f>C149*D146</f>
        <v>5.4424815719113786</v>
      </c>
      <c r="F150" s="1">
        <f>ABS(B150-E150)</f>
        <v>2.3975184280886213</v>
      </c>
      <c r="G150" s="1">
        <f>F150^2</f>
        <v>5.7480946130245334</v>
      </c>
      <c r="H150" s="4">
        <f>ABS((B150-E150)/B150)</f>
        <v>0.30580592195007927</v>
      </c>
      <c r="I150" s="1">
        <f>ABS((E150-B150)/B149)^2</f>
        <v>0.21672521870202779</v>
      </c>
      <c r="J150" s="1">
        <f>ABS((B150-B149)/B149)^2</f>
        <v>0.27282873032331029</v>
      </c>
      <c r="K150" s="1">
        <f>E150-B150</f>
        <v>-2.3975184280886213</v>
      </c>
      <c r="L150" s="1">
        <f>ABS(K150-K149)^2</f>
        <v>5.1179236100868808</v>
      </c>
    </row>
    <row r="151" spans="1:12">
      <c r="A151" s="6">
        <v>39539</v>
      </c>
      <c r="B151" s="28">
        <v>5.24</v>
      </c>
      <c r="C151" s="51">
        <f>$C$2*(B151/D147)+(1-$C$2)*C150</f>
        <v>6.9192785977178008</v>
      </c>
      <c r="D151" s="51">
        <f>$E$2*(B151/C151)+(1-$E$2)*D147</f>
        <v>0.75730438166318659</v>
      </c>
      <c r="E151" s="34">
        <f>C150*D147</f>
        <v>6.0864176905384895</v>
      </c>
      <c r="F151" s="1">
        <f>ABS(B151-E151)</f>
        <v>0.84641769053848925</v>
      </c>
      <c r="G151" s="1">
        <f>F151^2</f>
        <v>0.71642290685650978</v>
      </c>
      <c r="H151" s="4">
        <f>ABS((B151-E151)/B151)</f>
        <v>0.1615300936142155</v>
      </c>
      <c r="I151" s="1">
        <f>ABS((E151-B151)/B150)^2</f>
        <v>1.1655672552720705E-2</v>
      </c>
      <c r="J151" s="1">
        <f>ABS((B151-B150)/B150)^2</f>
        <v>0.10998021657642648</v>
      </c>
      <c r="K151" s="1">
        <f>E151-B151</f>
        <v>0.84641769053848925</v>
      </c>
      <c r="L151" s="1">
        <f>ABS(K151-K150)^2</f>
        <v>10.523121541733524</v>
      </c>
    </row>
    <row r="152" spans="1:12">
      <c r="A152" s="6">
        <v>39569</v>
      </c>
      <c r="B152" s="28">
        <v>4.7699999999999996</v>
      </c>
      <c r="C152" s="51">
        <f>$C$2*(B152/D148)+(1-$C$2)*C151</f>
        <v>5.5063936235532847</v>
      </c>
      <c r="D152" s="51">
        <f>$E$2*(B152/C152)+(1-$E$2)*D148</f>
        <v>0.86626571329673863</v>
      </c>
      <c r="E152" s="34">
        <f>C151*D148</f>
        <v>6.0199234910392327</v>
      </c>
      <c r="F152" s="1">
        <f>ABS(B152-E152)</f>
        <v>1.2499234910392332</v>
      </c>
      <c r="G152" s="1">
        <f>F152^2</f>
        <v>1.5623087334517041</v>
      </c>
      <c r="H152" s="4">
        <f>ABS((B152-E152)/B152)</f>
        <v>0.26203846772310968</v>
      </c>
      <c r="I152" s="1">
        <f>ABS((E152-B152)/B151)^2</f>
        <v>5.6898954513566517E-2</v>
      </c>
      <c r="J152" s="1">
        <f>ABS((B152-B151)/B151)^2</f>
        <v>8.0451314025989373E-3</v>
      </c>
      <c r="K152" s="1">
        <f>E152-B152</f>
        <v>1.2499234910392332</v>
      </c>
      <c r="L152" s="1">
        <f>ABS(K152-K151)^2</f>
        <v>0.16281693103774614</v>
      </c>
    </row>
    <row r="153" spans="1:12">
      <c r="A153" s="6">
        <v>39600</v>
      </c>
      <c r="B153" s="28">
        <v>5.97</v>
      </c>
      <c r="C153" s="51">
        <f>$C$2*(B153/D149)+(1-$C$2)*C152</f>
        <v>6.4669458072235626</v>
      </c>
      <c r="D153" s="51">
        <f>$E$2*(B153/C153)+(1-$E$2)*D149</f>
        <v>0.92315602727512025</v>
      </c>
      <c r="E153" s="34">
        <f>C152*D149</f>
        <v>5.0705883059060302</v>
      </c>
      <c r="F153" s="1">
        <f>ABS(B153-E153)</f>
        <v>0.89941169409396959</v>
      </c>
      <c r="G153" s="1">
        <f>F153^2</f>
        <v>0.80894139547298438</v>
      </c>
      <c r="H153" s="4">
        <f>ABS((B153-E153)/B153)</f>
        <v>0.15065522514136845</v>
      </c>
      <c r="I153" s="1">
        <f>ABS((E153-B153)/B152)^2</f>
        <v>3.5553331464252221E-2</v>
      </c>
      <c r="J153" s="1">
        <f>ABS((B153-B152)/B152)^2</f>
        <v>6.3288635734345983E-2</v>
      </c>
      <c r="K153" s="1">
        <f>E153-B153</f>
        <v>-0.89941169409396959</v>
      </c>
      <c r="L153" s="1">
        <f>ABS(K153-K152)^2</f>
        <v>4.6196417380515786</v>
      </c>
    </row>
    <row r="154" spans="1:12">
      <c r="A154" s="6">
        <v>39630</v>
      </c>
      <c r="B154" s="28">
        <v>9.61</v>
      </c>
      <c r="C154" s="51">
        <f>$C$2*(B154/D150)+(1-$C$2)*C153</f>
        <v>9.7695846709462941</v>
      </c>
      <c r="D154" s="51">
        <f>$E$2*(B154/C154)+(1-$E$2)*D150</f>
        <v>0.98366515299049684</v>
      </c>
      <c r="E154" s="34">
        <f>C153*D150</f>
        <v>6.3253310994951519</v>
      </c>
      <c r="F154" s="1">
        <f>ABS(B154-E154)</f>
        <v>3.2846689005048475</v>
      </c>
      <c r="G154" s="1">
        <f>F154^2</f>
        <v>10.789049785943723</v>
      </c>
      <c r="H154" s="4">
        <f>ABS((B154-E154)/B154)</f>
        <v>0.34179697195679998</v>
      </c>
      <c r="I154" s="1">
        <f>ABS((E154-B154)/B153)^2</f>
        <v>0.3027154136383684</v>
      </c>
      <c r="J154" s="1">
        <f>ABS((B154-B153)/B153)^2</f>
        <v>0.37175267740152468</v>
      </c>
      <c r="K154" s="1">
        <f>E154-B154</f>
        <v>-3.2846689005048475</v>
      </c>
      <c r="L154" s="1">
        <f>ABS(K154-K153)^2</f>
        <v>5.689451940735025</v>
      </c>
    </row>
    <row r="155" spans="1:12">
      <c r="A155" s="6">
        <v>39661</v>
      </c>
      <c r="B155" s="28">
        <v>20.100000000000001</v>
      </c>
      <c r="C155" s="51">
        <f>$C$2*(B155/D151)+(1-$C$2)*C154</f>
        <v>26.263979592700899</v>
      </c>
      <c r="D155" s="51">
        <f>$E$2*(B155/C155)+(1-$E$2)*D151</f>
        <v>0.76530671709728459</v>
      </c>
      <c r="E155" s="34">
        <f>C154*D151</f>
        <v>7.3985492783371294</v>
      </c>
      <c r="F155" s="1">
        <f>ABS(B155-E155)</f>
        <v>12.701450721662873</v>
      </c>
      <c r="G155" s="1">
        <f>F155^2</f>
        <v>161.32685043483031</v>
      </c>
      <c r="H155" s="4">
        <f>ABS((B155-E155)/B155)</f>
        <v>0.63191297122700851</v>
      </c>
      <c r="I155" s="1">
        <f>ABS((E155-B155)/B154)^2</f>
        <v>1.746867157702211</v>
      </c>
      <c r="J155" s="1">
        <f>ABS((B155-B154)/B154)^2</f>
        <v>1.1915278591390996</v>
      </c>
      <c r="K155" s="1">
        <f>E155-B155</f>
        <v>-12.701450721662873</v>
      </c>
      <c r="L155" s="1">
        <f>ABS(K155-K154)^2</f>
        <v>88.675779867292263</v>
      </c>
    </row>
    <row r="156" spans="1:12">
      <c r="A156" s="6">
        <v>39692</v>
      </c>
      <c r="B156" s="28">
        <v>38.950000000000003</v>
      </c>
      <c r="C156" s="51">
        <f>$C$2*(B156/D152)+(1-$C$2)*C155</f>
        <v>44.653691516635362</v>
      </c>
      <c r="D156" s="51">
        <f>$E$2*(B156/C156)+(1-$E$2)*D152</f>
        <v>0.87226830922790566</v>
      </c>
      <c r="E156" s="34">
        <f>C155*D152</f>
        <v>22.751585015882032</v>
      </c>
      <c r="F156" s="1">
        <f>ABS(B156-E156)</f>
        <v>16.198414984117971</v>
      </c>
      <c r="G156" s="1">
        <f>F156^2</f>
        <v>262.3886479976976</v>
      </c>
      <c r="H156" s="4">
        <f>ABS((B156-E156)/B156)</f>
        <v>0.41587714978480023</v>
      </c>
      <c r="I156" s="1">
        <f>ABS((E156-B156)/B155)^2</f>
        <v>0.64946077571767413</v>
      </c>
      <c r="J156" s="1">
        <f>ABS((B156-B155)/B155)^2</f>
        <v>0.87948936907502295</v>
      </c>
      <c r="K156" s="1">
        <f>E156-B156</f>
        <v>-16.198414984117971</v>
      </c>
      <c r="L156" s="1">
        <f>ABS(K156-K155)^2</f>
        <v>12.228759052888126</v>
      </c>
    </row>
    <row r="157" spans="1:12">
      <c r="A157" s="6">
        <v>39722</v>
      </c>
      <c r="B157" s="28">
        <v>51.78</v>
      </c>
      <c r="C157" s="51">
        <f>$C$2*(B157/D153)+(1-$C$2)*C156</f>
        <v>55.900951444601375</v>
      </c>
      <c r="D157" s="51">
        <f>$E$2*(B157/C157)+(1-$E$2)*D153</f>
        <v>0.92628119310839829</v>
      </c>
      <c r="E157" s="34">
        <f>C156*D153</f>
        <v>41.222324463665842</v>
      </c>
      <c r="F157" s="1">
        <f>ABS(B157-E157)</f>
        <v>10.557675536334159</v>
      </c>
      <c r="G157" s="1">
        <f>F157^2</f>
        <v>111.46451273050877</v>
      </c>
      <c r="H157" s="4">
        <f>ABS((B157-E157)/B157)</f>
        <v>0.20389485392688603</v>
      </c>
      <c r="I157" s="1">
        <f>ABS((E157-B157)/B156)^2</f>
        <v>7.3471972217110409E-2</v>
      </c>
      <c r="J157" s="1">
        <f>ABS((B157-B156)/B156)^2</f>
        <v>0.1085021611921409</v>
      </c>
      <c r="K157" s="1">
        <f>E157-B157</f>
        <v>-10.557675536334159</v>
      </c>
      <c r="L157" s="1">
        <f>ABS(K157-K156)^2</f>
        <v>31.817941517784423</v>
      </c>
    </row>
    <row r="158" spans="1:12">
      <c r="A158" s="6">
        <v>39753</v>
      </c>
      <c r="B158" s="28">
        <v>46.64</v>
      </c>
      <c r="C158" s="51">
        <f>$C$2*(B158/D154)+(1-$C$2)*C157</f>
        <v>47.554935430053526</v>
      </c>
      <c r="D158" s="51">
        <f>$E$2*(B158/C158)+(1-$E$2)*D154</f>
        <v>0.98076045268951606</v>
      </c>
      <c r="E158" s="34">
        <f>C157*D154</f>
        <v>54.987817955068145</v>
      </c>
      <c r="F158" s="1">
        <f>ABS(B158-E158)</f>
        <v>8.3478179550681446</v>
      </c>
      <c r="G158" s="1">
        <f>F158^2</f>
        <v>69.686064610958098</v>
      </c>
      <c r="H158" s="4">
        <f>ABS((B158-E158)/B158)</f>
        <v>0.17898408994571494</v>
      </c>
      <c r="I158" s="1">
        <f>ABS((E158-B158)/B157)^2</f>
        <v>2.5990931644188437E-2</v>
      </c>
      <c r="J158" s="1">
        <f>ABS((B158-B157)/B157)^2</f>
        <v>9.8537637546377201E-3</v>
      </c>
      <c r="K158" s="1">
        <f>E158-B158</f>
        <v>8.3478179550681446</v>
      </c>
      <c r="L158" s="1">
        <f>ABS(K158-K157)^2</f>
        <v>357.41768415345484</v>
      </c>
    </row>
    <row r="159" spans="1:12">
      <c r="A159" s="6">
        <v>39783</v>
      </c>
      <c r="B159" s="28">
        <v>16.260000000000002</v>
      </c>
      <c r="C159" s="51">
        <f>$C$2*(B159/D155)+(1-$C$2)*C158</f>
        <v>21.681715801042984</v>
      </c>
      <c r="D159" s="51">
        <f>$E$2*(B159/C159)+(1-$E$2)*D155</f>
        <v>0.74994064811133743</v>
      </c>
      <c r="E159" s="34">
        <f>C158*D155</f>
        <v>36.39411151574761</v>
      </c>
      <c r="F159" s="1">
        <f>ABS(B159-E159)</f>
        <v>20.134111515747609</v>
      </c>
      <c r="G159" s="1">
        <f>F159^2</f>
        <v>405.38244652856048</v>
      </c>
      <c r="H159" s="4">
        <f>ABS((B159-E159)/B159)</f>
        <v>1.238260240820886</v>
      </c>
      <c r="I159" s="1">
        <f>ABS((E159-B159)/B158)^2</f>
        <v>0.18635792058609599</v>
      </c>
      <c r="J159" s="1">
        <f>ABS((B159-B158)/B158)^2</f>
        <v>0.42428575946853236</v>
      </c>
      <c r="K159" s="1">
        <f>E159-B159</f>
        <v>20.134111515747609</v>
      </c>
      <c r="L159" s="1">
        <f>ABS(K159-K158)^2</f>
        <v>138.91671589851421</v>
      </c>
    </row>
    <row r="160" spans="1:12">
      <c r="A160" s="6">
        <v>39814</v>
      </c>
      <c r="B160" s="28">
        <v>6.19</v>
      </c>
      <c r="C160" s="51">
        <f>$C$2*(B160/D156)+(1-$C$2)*C159</f>
        <v>7.3377854800280282</v>
      </c>
      <c r="D160" s="51">
        <f>$E$2*(B160/C160)+(1-$E$2)*D156</f>
        <v>0.84357876321785796</v>
      </c>
      <c r="E160" s="34">
        <f>C159*D156</f>
        <v>18.912273582935729</v>
      </c>
      <c r="F160" s="1">
        <f>ABS(B160-E160)</f>
        <v>12.722273582935728</v>
      </c>
      <c r="G160" s="1">
        <f>F160^2</f>
        <v>161.85624511906428</v>
      </c>
      <c r="H160" s="4">
        <f>ABS((B160-E160)/B160)</f>
        <v>2.0552946014435745</v>
      </c>
      <c r="I160" s="1">
        <f>ABS((E160-B160)/B159)^2</f>
        <v>0.6121930269008995</v>
      </c>
      <c r="J160" s="1">
        <f>ABS((B160-B159)/B159)^2</f>
        <v>0.38354635391372355</v>
      </c>
      <c r="K160" s="1">
        <f>E160-B160</f>
        <v>12.722273582935728</v>
      </c>
      <c r="L160" s="1">
        <f>ABS(K160-K159)^2</f>
        <v>54.9353415422691</v>
      </c>
    </row>
    <row r="161" spans="1:12">
      <c r="A161" s="6">
        <v>39845</v>
      </c>
      <c r="B161" s="28">
        <v>5.03</v>
      </c>
      <c r="C161" s="51">
        <f>$C$2*(B161/D157)+(1-$C$2)*C160</f>
        <v>5.4618796805803678</v>
      </c>
      <c r="D161" s="51">
        <f>$E$2*(B161/C161)+(1-$E$2)*D157</f>
        <v>0.92092837890297929</v>
      </c>
      <c r="E161" s="34">
        <f>C160*D157</f>
        <v>6.7968526892138428</v>
      </c>
      <c r="F161" s="1">
        <f>ABS(B161-E161)</f>
        <v>1.7668526892138425</v>
      </c>
      <c r="G161" s="1">
        <f>F161^2</f>
        <v>3.1217684253821871</v>
      </c>
      <c r="H161" s="4">
        <f>ABS((B161-E161)/B161)</f>
        <v>0.35126296008227487</v>
      </c>
      <c r="I161" s="1">
        <f>ABS((E161-B161)/B160)^2</f>
        <v>8.1474065089666925E-2</v>
      </c>
      <c r="J161" s="1">
        <f>ABS((B161-B160)/B160)^2</f>
        <v>3.5118396705301438E-2</v>
      </c>
      <c r="K161" s="1">
        <f>E161-B161</f>
        <v>1.7668526892138425</v>
      </c>
      <c r="L161" s="1">
        <f>ABS(K161-K160)^2</f>
        <v>120.02124695859804</v>
      </c>
    </row>
    <row r="162" spans="1:12">
      <c r="A162" s="6">
        <v>39873</v>
      </c>
      <c r="B162" s="28">
        <v>4.9400000000000004</v>
      </c>
      <c r="C162" s="51">
        <f>$C$2*(B162/D158)+(1-$C$2)*C161</f>
        <v>5.0439399116280086</v>
      </c>
      <c r="D162" s="51">
        <f>$E$2*(B162/C162)+(1-$E$2)*D158</f>
        <v>0.97939311065375878</v>
      </c>
      <c r="E162" s="34">
        <f>C161*D158</f>
        <v>5.3567955880616704</v>
      </c>
      <c r="F162" s="1">
        <f>ABS(B162-E162)</f>
        <v>0.41679558806167005</v>
      </c>
      <c r="G162" s="1">
        <f>F162^2</f>
        <v>0.17371856222767335</v>
      </c>
      <c r="H162" s="4">
        <f>ABS((B162-E162)/B162)</f>
        <v>8.437157653070243E-2</v>
      </c>
      <c r="I162" s="1">
        <f>ABS((E162-B162)/B161)^2</f>
        <v>6.8661020844188684E-3</v>
      </c>
      <c r="J162" s="1">
        <f>ABS((B162-B161)/B161)^2</f>
        <v>3.2014671414850752E-4</v>
      </c>
      <c r="K162" s="1">
        <f>E162-B162</f>
        <v>0.41679558806167005</v>
      </c>
      <c r="L162" s="1">
        <f>ABS(K162-K161)^2</f>
        <v>1.8226541763714073</v>
      </c>
    </row>
    <row r="163" spans="1:12">
      <c r="A163" s="6">
        <v>39904</v>
      </c>
      <c r="B163" s="28">
        <v>4.22</v>
      </c>
      <c r="C163" s="51">
        <f>$C$2*(B163/D159)+(1-$C$2)*C162</f>
        <v>5.6174621206666613</v>
      </c>
      <c r="D163" s="51">
        <f>$E$2*(B163/C163)+(1-$E$2)*D159</f>
        <v>0.75122891963518656</v>
      </c>
      <c r="E163" s="34">
        <f>C162*D159</f>
        <v>3.7826555663609507</v>
      </c>
      <c r="F163" s="1">
        <f>ABS(B163-E163)</f>
        <v>0.43734443363904907</v>
      </c>
      <c r="G163" s="1">
        <f>F163^2</f>
        <v>0.19127015363506059</v>
      </c>
      <c r="H163" s="4">
        <f>ABS((B163-E163)/B163)</f>
        <v>0.10363612171541448</v>
      </c>
      <c r="I163" s="1">
        <f>ABS((E163-B163)/B162)^2</f>
        <v>7.837784328339285E-3</v>
      </c>
      <c r="J163" s="1">
        <f>ABS((B163-B162)/B162)^2</f>
        <v>2.1242767460538645E-2</v>
      </c>
      <c r="K163" s="1">
        <f>E163-B163</f>
        <v>-0.43734443363904907</v>
      </c>
      <c r="L163" s="1">
        <f>ABS(K163-K162)^2</f>
        <v>0.72955517667090497</v>
      </c>
    </row>
    <row r="164" spans="1:12">
      <c r="A164" s="6">
        <v>39934</v>
      </c>
      <c r="B164" s="28">
        <v>4.79</v>
      </c>
      <c r="C164" s="51">
        <f>$C$2*(B164/D160)+(1-$C$2)*C163</f>
        <v>5.6771845449207667</v>
      </c>
      <c r="D164" s="51">
        <f>$E$2*(B164/C164)+(1-$E$2)*D160</f>
        <v>0.84372807720078291</v>
      </c>
      <c r="E164" s="34">
        <f>C163*D160</f>
        <v>4.7387717481751475</v>
      </c>
      <c r="F164" s="1">
        <f>ABS(B164-E164)</f>
        <v>5.1228251824852578E-2</v>
      </c>
      <c r="G164" s="1">
        <f>F164^2</f>
        <v>2.6243337850305115E-3</v>
      </c>
      <c r="H164" s="4">
        <f>ABS((B164-E164)/B164)</f>
        <v>1.0694833366357532E-2</v>
      </c>
      <c r="I164" s="1">
        <f>ABS((E164-B164)/B163)^2</f>
        <v>1.4736493930002199E-4</v>
      </c>
      <c r="J164" s="1">
        <f>ABS((B164-B163)/B163)^2</f>
        <v>1.8244199366591062E-2</v>
      </c>
      <c r="K164" s="1">
        <f>E164-B164</f>
        <v>-5.1228251824852578E-2</v>
      </c>
      <c r="L164" s="1">
        <f>ABS(K164-K163)^2</f>
        <v>0.14908570585877365</v>
      </c>
    </row>
    <row r="165" spans="1:12">
      <c r="A165" s="6">
        <v>39965</v>
      </c>
      <c r="B165" s="28">
        <v>4.8899999999999997</v>
      </c>
      <c r="C165" s="51">
        <f>$C$2*(B165/D161)+(1-$C$2)*C164</f>
        <v>5.3159373711406275</v>
      </c>
      <c r="D165" s="51">
        <f>$E$2*(B165/C165)+(1-$E$2)*D161</f>
        <v>0.91987539705547072</v>
      </c>
      <c r="E165" s="34">
        <f>C164*D161</f>
        <v>5.2282803596869298</v>
      </c>
      <c r="F165" s="1">
        <f>ABS(B165-E165)</f>
        <v>0.33828035968693015</v>
      </c>
      <c r="G165" s="1">
        <f>F165^2</f>
        <v>0.11443360174991885</v>
      </c>
      <c r="H165" s="4">
        <f>ABS((B165-E165)/B165)</f>
        <v>6.9177987666038887E-2</v>
      </c>
      <c r="I165" s="1">
        <f>ABS((E165-B165)/B164)^2</f>
        <v>4.9874957723300903E-3</v>
      </c>
      <c r="J165" s="1">
        <f>ABS((B165-B164)/B164)^2</f>
        <v>4.3584189399453147E-4</v>
      </c>
      <c r="K165" s="1">
        <f>E165-B165</f>
        <v>0.33828035968693015</v>
      </c>
      <c r="L165" s="1">
        <f>ABS(K165-K164)^2</f>
        <v>0.15171695844183689</v>
      </c>
    </row>
    <row r="166" spans="1:12">
      <c r="A166" s="6">
        <v>39995</v>
      </c>
      <c r="B166" s="28">
        <v>6.62</v>
      </c>
      <c r="C166" s="51">
        <f>$C$2*(B166/D162)+(1-$C$2)*C165</f>
        <v>6.7354045187125688</v>
      </c>
      <c r="D166" s="51">
        <f>$E$2*(B166/C166)+(1-$E$2)*D162</f>
        <v>0.98286598549620185</v>
      </c>
      <c r="E166" s="34">
        <f>C165*D162</f>
        <v>5.2063924379619841</v>
      </c>
      <c r="F166" s="1">
        <f>ABS(B166-E166)</f>
        <v>1.413607562038016</v>
      </c>
      <c r="G166" s="1">
        <f>F166^2</f>
        <v>1.998286339451063</v>
      </c>
      <c r="H166" s="4">
        <f>ABS((B166-E166)/B166)</f>
        <v>0.21353588550423203</v>
      </c>
      <c r="I166" s="1">
        <f>ABS((E166-B166)/B165)^2</f>
        <v>8.3567998605353078E-2</v>
      </c>
      <c r="J166" s="1">
        <f>ABS((B166-B165)/B165)^2</f>
        <v>0.12516257459612504</v>
      </c>
      <c r="K166" s="1">
        <f>E166-B166</f>
        <v>-1.413607562038016</v>
      </c>
      <c r="L166" s="1">
        <f>ABS(K166-K165)^2</f>
        <v>3.0691112902857509</v>
      </c>
    </row>
    <row r="167" spans="1:12">
      <c r="A167" s="6">
        <v>40026</v>
      </c>
      <c r="B167" s="28">
        <v>26.52</v>
      </c>
      <c r="C167" s="51">
        <f>$C$2*(B167/D163)+(1-$C$2)*C166</f>
        <v>34.829456187894763</v>
      </c>
      <c r="D167" s="51">
        <f>$E$2*(B167/C167)+(1-$E$2)*D163</f>
        <v>0.7614244637335803</v>
      </c>
      <c r="E167" s="34">
        <f>C166*D163</f>
        <v>5.0598306598983971</v>
      </c>
      <c r="F167" s="1">
        <f>ABS(B167-E167)</f>
        <v>21.460169340101601</v>
      </c>
      <c r="G167" s="1">
        <f>F167^2</f>
        <v>460.5388681058368</v>
      </c>
      <c r="H167" s="4">
        <f>ABS((B167-E167)/B167)</f>
        <v>0.80920698869161389</v>
      </c>
      <c r="I167" s="1">
        <f>ABS((E167-B167)/B166)^2</f>
        <v>10.508731850426628</v>
      </c>
      <c r="J167" s="1">
        <f>ABS((B167-B166)/B166)^2</f>
        <v>9.0362902857768717</v>
      </c>
      <c r="K167" s="1">
        <f>E167-B167</f>
        <v>-21.460169340101601</v>
      </c>
      <c r="L167" s="1">
        <f>ABS(K167-K166)^2</f>
        <v>401.86463912171979</v>
      </c>
    </row>
    <row r="168" spans="1:12">
      <c r="A168" s="6">
        <v>40057</v>
      </c>
      <c r="B168" s="28">
        <v>31.47</v>
      </c>
      <c r="C168" s="51">
        <f>$C$2*(B168/D164)+(1-$C$2)*C167</f>
        <v>37.257887100796509</v>
      </c>
      <c r="D168" s="51">
        <f>$E$2*(B168/C168)+(1-$E$2)*D164</f>
        <v>0.84465337271708096</v>
      </c>
      <c r="E168" s="34">
        <f>C167*D164</f>
        <v>29.38659009936136</v>
      </c>
      <c r="F168" s="1">
        <f>ABS(B168-E168)</f>
        <v>2.0834099006386388</v>
      </c>
      <c r="G168" s="1">
        <f>F168^2</f>
        <v>4.3405968140791034</v>
      </c>
      <c r="H168" s="4">
        <f>ABS((B168-E168)/B168)</f>
        <v>6.6203047366972953E-2</v>
      </c>
      <c r="I168" s="1">
        <f>ABS((E168-B168)/B167)^2</f>
        <v>6.171665901825287E-3</v>
      </c>
      <c r="J168" s="1">
        <f>ABS((B168-B167)/B167)^2</f>
        <v>3.4838813701603154E-2</v>
      </c>
      <c r="K168" s="1">
        <f>E168-B168</f>
        <v>-2.0834099006386388</v>
      </c>
      <c r="L168" s="1">
        <f>ABS(K168-K167)^2</f>
        <v>375.45880637481702</v>
      </c>
    </row>
    <row r="169" spans="1:12">
      <c r="A169" s="6">
        <v>40087</v>
      </c>
      <c r="B169" s="28">
        <v>22.28</v>
      </c>
      <c r="C169" s="51">
        <f>$C$2*(B169/D165)+(1-$C$2)*C168</f>
        <v>24.43640083589429</v>
      </c>
      <c r="D169" s="51">
        <f>$E$2*(B169/C169)+(1-$E$2)*D165</f>
        <v>0.91175456441495339</v>
      </c>
      <c r="E169" s="34">
        <f>C168*D165</f>
        <v>34.272613690293092</v>
      </c>
      <c r="F169" s="1">
        <f>ABS(B169-E169)</f>
        <v>11.992613690293091</v>
      </c>
      <c r="G169" s="1">
        <f>F169^2</f>
        <v>143.82278312460525</v>
      </c>
      <c r="H169" s="4">
        <f>ABS((B169-E169)/B169)</f>
        <v>0.53826811895390891</v>
      </c>
      <c r="I169" s="1">
        <f>ABS((E169-B169)/B168)^2</f>
        <v>0.14522259827160508</v>
      </c>
      <c r="J169" s="1">
        <f>ABS((B169-B168)/B168)^2</f>
        <v>8.527810417394302E-2</v>
      </c>
      <c r="K169" s="1">
        <f>E169-B169</f>
        <v>11.992613690293091</v>
      </c>
      <c r="L169" s="1">
        <f>ABS(K169-K168)^2</f>
        <v>198.13444013246658</v>
      </c>
    </row>
    <row r="170" spans="1:12">
      <c r="A170" s="6">
        <v>40118</v>
      </c>
      <c r="B170" s="28">
        <v>21.53</v>
      </c>
      <c r="C170" s="51">
        <f>$C$2*(B170/D166)+(1-$C$2)*C169</f>
        <v>21.947208321049693</v>
      </c>
      <c r="D170" s="51">
        <f>$E$2*(B170/C170)+(1-$E$2)*D166</f>
        <v>0.98099036948359641</v>
      </c>
      <c r="E170" s="34">
        <f>C169*D166</f>
        <v>24.017707189551452</v>
      </c>
      <c r="F170" s="1">
        <f>ABS(B170-E170)</f>
        <v>2.4877071895514504</v>
      </c>
      <c r="G170" s="1">
        <f>F170^2</f>
        <v>6.1886870609459761</v>
      </c>
      <c r="H170" s="4">
        <f>ABS((B170-E170)/B170)</f>
        <v>0.11554608404790759</v>
      </c>
      <c r="I170" s="1">
        <f>ABS((E170-B170)/B169)^2</f>
        <v>1.2467177696273752E-2</v>
      </c>
      <c r="J170" s="1">
        <f>ABS((B170-B169)/B169)^2</f>
        <v>1.1331623953663025E-3</v>
      </c>
      <c r="K170" s="1">
        <f>E170-B170</f>
        <v>2.4877071895514504</v>
      </c>
      <c r="L170" s="1">
        <f>ABS(K170-K169)^2</f>
        <v>90.343247587840693</v>
      </c>
    </row>
    <row r="171" spans="1:12">
      <c r="A171" s="6">
        <v>40148</v>
      </c>
      <c r="B171" s="28">
        <v>9.83</v>
      </c>
      <c r="C171" s="51">
        <f>$C$2*(B171/D167)+(1-$C$2)*C170</f>
        <v>13.059553440484317</v>
      </c>
      <c r="D171" s="51">
        <f>$E$2*(B171/C171)+(1-$E$2)*D167</f>
        <v>0.75270567594809368</v>
      </c>
      <c r="E171" s="34">
        <f>C170*D167</f>
        <v>16.711141326304435</v>
      </c>
      <c r="F171" s="1">
        <f>ABS(B171-E171)</f>
        <v>6.8811413263044354</v>
      </c>
      <c r="G171" s="1">
        <f>F171^2</f>
        <v>47.350105952574765</v>
      </c>
      <c r="H171" s="4">
        <f>ABS((B171-E171)/B171)</f>
        <v>0.7000143770401257</v>
      </c>
      <c r="I171" s="1">
        <f>ABS((E171-B171)/B170)^2</f>
        <v>0.10214871212567166</v>
      </c>
      <c r="J171" s="1">
        <f>ABS((B171-B170)/B170)^2</f>
        <v>0.29531374685599487</v>
      </c>
      <c r="K171" s="1">
        <f>E171-B171</f>
        <v>6.8811413263044354</v>
      </c>
      <c r="L171" s="1">
        <f>ABS(K171-K170)^2</f>
        <v>19.302263513986446</v>
      </c>
    </row>
    <row r="172" spans="1:12">
      <c r="A172" s="6">
        <v>40179</v>
      </c>
      <c r="B172" s="28">
        <v>7.02</v>
      </c>
      <c r="C172" s="51">
        <f>$C$2*(B172/D168)+(1-$C$2)*C171</f>
        <v>8.3896750840259067</v>
      </c>
      <c r="D172" s="51">
        <f>$E$2*(B172/C172)+(1-$E$2)*D168</f>
        <v>0.83674277367024696</v>
      </c>
      <c r="E172" s="34">
        <f>C171*D168</f>
        <v>11.030795859684037</v>
      </c>
      <c r="F172" s="1">
        <f>ABS(B172-E172)</f>
        <v>4.0107958596840376</v>
      </c>
      <c r="G172" s="1">
        <f>F172^2</f>
        <v>16.086483428058617</v>
      </c>
      <c r="H172" s="4">
        <f>ABS((B172-E172)/B172)</f>
        <v>0.57133844155043279</v>
      </c>
      <c r="I172" s="1">
        <f>ABS((E172-B172)/B171)^2</f>
        <v>0.16647693834927871</v>
      </c>
      <c r="J172" s="1">
        <f>ABS((B172-B171)/B171)^2</f>
        <v>8.1715718589366146E-2</v>
      </c>
      <c r="K172" s="1">
        <f>E172-B172</f>
        <v>4.0107958596840376</v>
      </c>
      <c r="L172" s="1">
        <f>ABS(K172-K171)^2</f>
        <v>8.2388830977482694</v>
      </c>
    </row>
    <row r="173" spans="1:12">
      <c r="A173" s="6">
        <v>40210</v>
      </c>
      <c r="B173" s="28">
        <v>8.82</v>
      </c>
      <c r="C173" s="51">
        <f>$C$2*(B173/D169)+(1-$C$2)*C172</f>
        <v>9.6524097247975025</v>
      </c>
      <c r="D173" s="51">
        <f>$E$2*(B173/C173)+(1-$E$2)*D169</f>
        <v>0.91376145972554379</v>
      </c>
      <c r="E173" s="34">
        <f>C172*D169</f>
        <v>7.6493245518190278</v>
      </c>
      <c r="F173" s="1">
        <f>ABS(B173-E173)</f>
        <v>1.1706754481809725</v>
      </c>
      <c r="G173" s="1">
        <f>F173^2</f>
        <v>1.3704810049737208</v>
      </c>
      <c r="H173" s="4">
        <f>ABS((B173-E173)/B173)</f>
        <v>0.1327296426509039</v>
      </c>
      <c r="I173" s="1">
        <f>ABS((E173-B173)/B172)^2</f>
        <v>2.7809859598820649E-2</v>
      </c>
      <c r="J173" s="1">
        <f>ABS((B173-B172)/B172)^2</f>
        <v>6.5746219592373506E-2</v>
      </c>
      <c r="K173" s="1">
        <f>E173-B173</f>
        <v>-1.1706754481809725</v>
      </c>
      <c r="L173" s="1">
        <f>ABS(K173-K172)^2</f>
        <v>26.847644914228336</v>
      </c>
    </row>
    <row r="174" spans="1:12">
      <c r="A174" s="6">
        <v>40238</v>
      </c>
      <c r="B174" s="28">
        <v>9.5299999999999994</v>
      </c>
      <c r="C174" s="51">
        <f>$C$2*(B174/D170)+(1-$C$2)*C173</f>
        <v>9.7136420611320826</v>
      </c>
      <c r="D174" s="51">
        <f>$E$2*(B174/C174)+(1-$E$2)*D170</f>
        <v>0.98109441752369031</v>
      </c>
      <c r="E174" s="34">
        <f>C173*D170</f>
        <v>9.4689209823361615</v>
      </c>
      <c r="F174" s="1">
        <f>ABS(B174-E174)</f>
        <v>6.1079017663837831E-2</v>
      </c>
      <c r="G174" s="1">
        <f>F174^2</f>
        <v>3.7306463987794138E-3</v>
      </c>
      <c r="H174" s="4">
        <f>ABS((B174-E174)/B174)</f>
        <v>6.4091309196052295E-3</v>
      </c>
      <c r="I174" s="1">
        <f>ABS((E174-B174)/B173)^2</f>
        <v>4.7956437888269467E-5</v>
      </c>
      <c r="J174" s="1">
        <f>ABS((B174-B173)/B173)^2</f>
        <v>6.4800674616029156E-3</v>
      </c>
      <c r="K174" s="1">
        <f>E174-B174</f>
        <v>-6.1079017663837831E-2</v>
      </c>
      <c r="L174" s="1">
        <f>ABS(K174-K173)^2</f>
        <v>1.2312042386163664</v>
      </c>
    </row>
    <row r="175" spans="1:12">
      <c r="A175" s="6">
        <v>40269</v>
      </c>
      <c r="B175" s="28">
        <v>11.12</v>
      </c>
      <c r="C175" s="51">
        <f>$C$2*(B175/D171)+(1-$C$2)*C174</f>
        <v>14.689646493892171</v>
      </c>
      <c r="D175" s="51">
        <f>$E$2*(B175/C175)+(1-$E$2)*D171</f>
        <v>0.7569957523908829</v>
      </c>
      <c r="E175" s="34">
        <f>C174*D171</f>
        <v>7.3115135135422582</v>
      </c>
      <c r="F175" s="1">
        <f>ABS(B175-E175)</f>
        <v>3.808486486457741</v>
      </c>
      <c r="G175" s="1">
        <f>F175^2</f>
        <v>14.50456931753123</v>
      </c>
      <c r="H175" s="4">
        <f>ABS((B175-E175)/B175)</f>
        <v>0.34248979194763862</v>
      </c>
      <c r="I175" s="1">
        <f>ABS((E175-B175)/B174)^2</f>
        <v>0.15970519250008788</v>
      </c>
      <c r="J175" s="1">
        <f>ABS((B175-B174)/B174)^2</f>
        <v>2.7836103804300554E-2</v>
      </c>
      <c r="K175" s="1">
        <f>E175-B175</f>
        <v>-3.808486486457741</v>
      </c>
      <c r="L175" s="1">
        <f>ABS(K175-K174)^2</f>
        <v>14.043062737172329</v>
      </c>
    </row>
    <row r="176" spans="1:12">
      <c r="A176" s="6">
        <v>40299</v>
      </c>
      <c r="B176" s="28">
        <v>14.25</v>
      </c>
      <c r="C176" s="51">
        <f>$C$2*(B176/D172)+(1-$C$2)*C175</f>
        <v>16.99159175609384</v>
      </c>
      <c r="D176" s="51">
        <f>$E$2*(B176/C176)+(1-$E$2)*D172</f>
        <v>0.83865009261945112</v>
      </c>
      <c r="E176" s="34">
        <f>C175*D172</f>
        <v>12.291455551534755</v>
      </c>
      <c r="F176" s="1">
        <f>ABS(B176-E176)</f>
        <v>1.9585444484652452</v>
      </c>
      <c r="G176" s="1">
        <f>F176^2</f>
        <v>3.8358963566140316</v>
      </c>
      <c r="H176" s="4">
        <f>ABS((B176-E176)/B176)</f>
        <v>0.1374417156817716</v>
      </c>
      <c r="I176" s="1">
        <f>ABS((E176-B176)/B175)^2</f>
        <v>3.1021106864082736E-2</v>
      </c>
      <c r="J176" s="1">
        <f>ABS((B176-B175)/B175)^2</f>
        <v>7.922807437503239E-2</v>
      </c>
      <c r="K176" s="1">
        <f>E176-B176</f>
        <v>-1.9585444484652452</v>
      </c>
      <c r="L176" s="1">
        <f>ABS(K176-K175)^2</f>
        <v>3.4222855439318289</v>
      </c>
    </row>
    <row r="177" spans="1:12">
      <c r="A177" s="6">
        <v>40330</v>
      </c>
      <c r="B177" s="28">
        <v>18.96</v>
      </c>
      <c r="C177" s="51">
        <f>$C$2*(B177/D173)+(1-$C$2)*C176</f>
        <v>20.687216688118287</v>
      </c>
      <c r="D177" s="51">
        <f>$E$2*(B177/C177)+(1-$E$2)*D173</f>
        <v>0.91650801970328299</v>
      </c>
      <c r="E177" s="34">
        <f>C176*D173</f>
        <v>15.526261686108823</v>
      </c>
      <c r="F177" s="1">
        <f>ABS(B177-E177)</f>
        <v>3.4337383138911779</v>
      </c>
      <c r="G177" s="1">
        <f>F177^2</f>
        <v>11.79055880828423</v>
      </c>
      <c r="H177" s="4">
        <f>ABS((B177-E177)/B177)</f>
        <v>0.18110434144995663</v>
      </c>
      <c r="I177" s="1">
        <f>ABS((E177-B177)/B176)^2</f>
        <v>5.8063693731162713E-2</v>
      </c>
      <c r="J177" s="1">
        <f>ABS((B177-B176)/B176)^2</f>
        <v>0.10924764542936291</v>
      </c>
      <c r="K177" s="1">
        <f>E177-B177</f>
        <v>-3.4337383138911779</v>
      </c>
      <c r="L177" s="1">
        <f>ABS(K177-K176)^2</f>
        <v>2.1761969405903048</v>
      </c>
    </row>
    <row r="178" spans="1:12">
      <c r="A178" s="6">
        <v>40360</v>
      </c>
      <c r="B178" s="28">
        <v>21.49</v>
      </c>
      <c r="C178" s="51">
        <f>$C$2*(B178/D174)+(1-$C$2)*C177</f>
        <v>21.883973807013344</v>
      </c>
      <c r="D178" s="51">
        <f>$E$2*(B178/C178)+(1-$E$2)*D174</f>
        <v>0.98199715415090261</v>
      </c>
      <c r="E178" s="34">
        <f>C177*D174</f>
        <v>20.296112806815778</v>
      </c>
      <c r="F178" s="1">
        <f>ABS(B178-E178)</f>
        <v>1.1938871931842208</v>
      </c>
      <c r="G178" s="1">
        <f>F178^2</f>
        <v>1.4253666300492969</v>
      </c>
      <c r="H178" s="4">
        <f>ABS((B178-E178)/B178)</f>
        <v>5.5555476648870214E-2</v>
      </c>
      <c r="I178" s="1">
        <f>ABS((E178-B178)/B177)^2</f>
        <v>3.9650614386085312E-3</v>
      </c>
      <c r="J178" s="1">
        <f>ABS((B178-B177)/B177)^2</f>
        <v>1.7805918300129928E-2</v>
      </c>
      <c r="K178" s="1">
        <f>E178-B178</f>
        <v>-1.1938871931842208</v>
      </c>
      <c r="L178" s="1">
        <f>ABS(K178-K177)^2</f>
        <v>5.0169330429322114</v>
      </c>
    </row>
    <row r="179" spans="1:12">
      <c r="A179" s="6">
        <v>40391</v>
      </c>
      <c r="B179" s="28">
        <v>22.63</v>
      </c>
      <c r="C179" s="51">
        <f>$C$2*(B179/D175)+(1-$C$2)*C178</f>
        <v>29.76193602406163</v>
      </c>
      <c r="D179" s="51">
        <f>$E$2*(B179/C179)+(1-$E$2)*D175</f>
        <v>0.76036720130385083</v>
      </c>
      <c r="E179" s="34">
        <f>C178*D175</f>
        <v>16.566075217342441</v>
      </c>
      <c r="F179" s="1">
        <f>ABS(B179-E179)</f>
        <v>6.0639247826575584</v>
      </c>
      <c r="G179" s="1">
        <f>F179^2</f>
        <v>36.771183769728516</v>
      </c>
      <c r="H179" s="4">
        <f>ABS((B179-E179)/B179)</f>
        <v>0.26795955734235788</v>
      </c>
      <c r="I179" s="1">
        <f>ABS((E179-B179)/B178)^2</f>
        <v>7.9622311306347462E-2</v>
      </c>
      <c r="J179" s="1">
        <f>ABS((B179-B178)/B178)^2</f>
        <v>2.8140827997742007E-3</v>
      </c>
      <c r="K179" s="1">
        <f>E179-B179</f>
        <v>-6.0639247826575584</v>
      </c>
      <c r="L179" s="1">
        <f>ABS(K179-K178)^2</f>
        <v>23.717266122883277</v>
      </c>
    </row>
    <row r="180" spans="1:12">
      <c r="A180" s="6">
        <v>40422</v>
      </c>
      <c r="B180" s="28">
        <v>31.75</v>
      </c>
      <c r="C180" s="51">
        <f>$C$2*(B180/D176)+(1-$C$2)*C179</f>
        <v>37.724484215540315</v>
      </c>
      <c r="D180" s="51">
        <f>$E$2*(B180/C180)+(1-$E$2)*D176</f>
        <v>0.84162847180613876</v>
      </c>
      <c r="E180" s="34">
        <f>C179*D176</f>
        <v>24.959850403113464</v>
      </c>
      <c r="F180" s="1">
        <f>ABS(B180-E180)</f>
        <v>6.7901495968865362</v>
      </c>
      <c r="G180" s="1">
        <f>F180^2</f>
        <v>46.106131548098389</v>
      </c>
      <c r="H180" s="4">
        <f>ABS((B180-E180)/B180)</f>
        <v>0.2138629794294972</v>
      </c>
      <c r="I180" s="1">
        <f>ABS((E180-B180)/B179)^2</f>
        <v>9.0030482392005395E-2</v>
      </c>
      <c r="J180" s="1">
        <f>ABS((B180-B179)/B179)^2</f>
        <v>0.16241291783184664</v>
      </c>
      <c r="K180" s="1">
        <f>E180-B180</f>
        <v>-6.7901495968865362</v>
      </c>
      <c r="L180" s="1">
        <f>ABS(K180-K179)^2</f>
        <v>0.52740248080191332</v>
      </c>
    </row>
    <row r="181" spans="1:12">
      <c r="A181" s="6">
        <v>40452</v>
      </c>
      <c r="B181" s="28">
        <v>25.42</v>
      </c>
      <c r="C181" s="51">
        <f>$C$2*(B181/D177)+(1-$C$2)*C180</f>
        <v>27.900995337262646</v>
      </c>
      <c r="D181" s="51">
        <f>$E$2*(B181/C181)+(1-$E$2)*D177</f>
        <v>0.91107860822623776</v>
      </c>
      <c r="E181" s="34">
        <f>C180*D177</f>
        <v>34.574792322712611</v>
      </c>
      <c r="F181" s="1">
        <f>ABS(B181-E181)</f>
        <v>9.1547923227126091</v>
      </c>
      <c r="G181" s="1">
        <f>F181^2</f>
        <v>83.810222471997733</v>
      </c>
      <c r="H181" s="4">
        <f>ABS((B181-E181)/B181)</f>
        <v>0.36014131875344646</v>
      </c>
      <c r="I181" s="1">
        <f>ABS((E181-B181)/B180)^2</f>
        <v>8.3139906972035701E-2</v>
      </c>
      <c r="J181" s="1">
        <f>ABS((B181-B180)/B180)^2</f>
        <v>3.9748428296856569E-2</v>
      </c>
      <c r="K181" s="1">
        <f>E181-B181</f>
        <v>9.1547923227126091</v>
      </c>
      <c r="L181" s="1">
        <f>ABS(K181-K180)^2</f>
        <v>254.24117281939007</v>
      </c>
    </row>
    <row r="182" spans="1:12">
      <c r="A182" s="6">
        <v>40483</v>
      </c>
      <c r="B182" s="28">
        <v>30.74</v>
      </c>
      <c r="C182" s="51">
        <f>$C$2*(B182/D178)+(1-$C$2)*C181</f>
        <v>31.247250309645608</v>
      </c>
      <c r="D182" s="51">
        <f>$E$2*(B182/C182)+(1-$E$2)*D178</f>
        <v>0.98376656170962251</v>
      </c>
      <c r="E182" s="34">
        <f>C181*D178</f>
        <v>27.398698019169522</v>
      </c>
      <c r="F182" s="1">
        <f>ABS(B182-E182)</f>
        <v>3.341301980830476</v>
      </c>
      <c r="G182" s="1">
        <f>F182^2</f>
        <v>11.164298927101663</v>
      </c>
      <c r="H182" s="4">
        <f>ABS((B182-E182)/B182)</f>
        <v>0.10869557517340521</v>
      </c>
      <c r="I182" s="1">
        <f>ABS((E182-B182)/B181)^2</f>
        <v>1.7277478606618352E-2</v>
      </c>
      <c r="J182" s="1">
        <f>ABS((B182-B181)/B181)^2</f>
        <v>4.3799804511585327E-2</v>
      </c>
      <c r="K182" s="1">
        <f>E182-B182</f>
        <v>-3.341301980830476</v>
      </c>
      <c r="L182" s="1">
        <f>ABS(K182-K181)^2</f>
        <v>156.15237284304195</v>
      </c>
    </row>
    <row r="183" spans="1:12">
      <c r="A183" s="6">
        <v>40513</v>
      </c>
      <c r="B183" s="28">
        <v>18.079999999999998</v>
      </c>
      <c r="C183" s="51">
        <f>$C$2*(B183/D179)+(1-$C$2)*C182</f>
        <v>23.901580387819411</v>
      </c>
      <c r="D183" s="51">
        <f>$E$2*(B183/C183)+(1-$E$2)*D179</f>
        <v>0.75643533635180982</v>
      </c>
      <c r="E183" s="34">
        <f>C182*D179</f>
        <v>23.759384266386117</v>
      </c>
      <c r="F183" s="1">
        <f>ABS(B183-E183)</f>
        <v>5.6793842663861192</v>
      </c>
      <c r="G183" s="1">
        <f>F183^2</f>
        <v>32.255405645274195</v>
      </c>
      <c r="H183" s="4">
        <f>ABS((B183-E183)/B183)</f>
        <v>0.3141252359726836</v>
      </c>
      <c r="I183" s="1">
        <f>ABS((E183-B183)/B182)^2</f>
        <v>3.4134597140914692E-2</v>
      </c>
      <c r="J183" s="1">
        <f>ABS((B183-B182)/B182)^2</f>
        <v>0.16961321453168413</v>
      </c>
      <c r="K183" s="1">
        <f>E183-B183</f>
        <v>5.6793842663861192</v>
      </c>
      <c r="L183" s="1">
        <f>ABS(K183-K182)^2</f>
        <v>81.372780370722623</v>
      </c>
    </row>
    <row r="184" spans="1:12">
      <c r="A184" s="6">
        <v>40544</v>
      </c>
      <c r="B184" s="28">
        <v>10.39</v>
      </c>
      <c r="C184" s="51">
        <f>$C$2*(B184/D180)+(1-$C$2)*C183</f>
        <v>12.536341580125402</v>
      </c>
      <c r="D184" s="51">
        <f>$E$2*(B184/C184)+(1-$E$2)*D180</f>
        <v>0.82879043567797139</v>
      </c>
      <c r="E184" s="34">
        <f>C183*D180</f>
        <v>20.11625057555203</v>
      </c>
      <c r="F184" s="1">
        <f>ABS(B184-E184)</f>
        <v>9.7262505755520294</v>
      </c>
      <c r="G184" s="1">
        <f>F184^2</f>
        <v>94.59995025842619</v>
      </c>
      <c r="H184" s="4">
        <f>ABS((B184-E184)/B184)</f>
        <v>0.93611651352762548</v>
      </c>
      <c r="I184" s="1">
        <f>ABS((E184-B184)/B183)^2</f>
        <v>0.28939702067270529</v>
      </c>
      <c r="J184" s="1">
        <f>ABS((B184-B183)/B183)^2</f>
        <v>0.18090718977601997</v>
      </c>
      <c r="K184" s="1">
        <f>E184-B184</f>
        <v>9.7262505755520294</v>
      </c>
      <c r="L184" s="1">
        <f>ABS(K184-K183)^2</f>
        <v>16.377126924262118</v>
      </c>
    </row>
    <row r="185" spans="1:12">
      <c r="A185" s="6">
        <v>40575</v>
      </c>
      <c r="B185" s="28">
        <v>10.4</v>
      </c>
      <c r="C185" s="51">
        <f>$C$2*(B185/D181)+(1-$C$2)*C184</f>
        <v>11.433595720366208</v>
      </c>
      <c r="D185" s="51">
        <f>$E$2*(B185/C185)+(1-$E$2)*D181</f>
        <v>0.90960011656480866</v>
      </c>
      <c r="E185" s="34">
        <f>C184*D181</f>
        <v>11.421592639069365</v>
      </c>
      <c r="F185" s="1">
        <f>ABS(B185-E185)</f>
        <v>1.0215926390693646</v>
      </c>
      <c r="G185" s="1">
        <f>F185^2</f>
        <v>1.0436515202007091</v>
      </c>
      <c r="H185" s="4">
        <f>ABS((B185-E185)/B185)</f>
        <v>9.8230061448977363E-2</v>
      </c>
      <c r="I185" s="1">
        <f>ABS((E185-B185)/B184)^2</f>
        <v>9.6677278181777748E-3</v>
      </c>
      <c r="J185" s="1">
        <f>ABS((B185-B184)/B184)^2</f>
        <v>9.2633677343929142E-7</v>
      </c>
      <c r="K185" s="1">
        <f>E185-B185</f>
        <v>1.0215926390693646</v>
      </c>
      <c r="L185" s="1">
        <f>ABS(K185-K184)^2</f>
        <v>75.771069791170646</v>
      </c>
    </row>
    <row r="186" spans="1:12">
      <c r="A186" s="6">
        <v>40603</v>
      </c>
      <c r="B186" s="28">
        <v>7.54</v>
      </c>
      <c r="C186" s="51">
        <f>$C$2*(B186/D182)+(1-$C$2)*C185</f>
        <v>7.7267891132428455</v>
      </c>
      <c r="D186" s="51">
        <f>$E$2*(B186/C186)+(1-$E$2)*D182</f>
        <v>0.97582577827538863</v>
      </c>
      <c r="E186" s="34">
        <f>C185*D182</f>
        <v>11.247989149802519</v>
      </c>
      <c r="F186" s="1">
        <f>ABS(B186-E186)</f>
        <v>3.7079891498025193</v>
      </c>
      <c r="G186" s="1">
        <f>F186^2</f>
        <v>13.749183535053209</v>
      </c>
      <c r="H186" s="4">
        <f>ABS((B186-E186)/B186)</f>
        <v>0.49177574931067897</v>
      </c>
      <c r="I186" s="1">
        <f>ABS((E186-B186)/B185)^2</f>
        <v>0.12711893061254814</v>
      </c>
      <c r="J186" s="1">
        <f>ABS((B186-B185)/B185)^2</f>
        <v>7.5625000000000012E-2</v>
      </c>
      <c r="K186" s="1">
        <f>E186-B186</f>
        <v>3.7079891498025193</v>
      </c>
      <c r="L186" s="1">
        <f>ABS(K186-K185)^2</f>
        <v>7.2167262128792684</v>
      </c>
    </row>
    <row r="187" spans="1:12">
      <c r="A187" s="6">
        <v>40634</v>
      </c>
      <c r="B187" s="28">
        <v>4.53</v>
      </c>
      <c r="C187" s="51">
        <f>$C$2*(B187/D183)+(1-$C$2)*C186</f>
        <v>6.0173768752730874</v>
      </c>
      <c r="D187" s="51">
        <f>$E$2*(B187/C187)+(1-$E$2)*D183</f>
        <v>0.75281972425807464</v>
      </c>
      <c r="E187" s="34">
        <f>C186*D183</f>
        <v>5.8448163217953537</v>
      </c>
      <c r="F187" s="1">
        <f>ABS(B187-E187)</f>
        <v>1.3148163217953535</v>
      </c>
      <c r="G187" s="1">
        <f>F187^2</f>
        <v>1.7287419600594625</v>
      </c>
      <c r="H187" s="4">
        <f>ABS((B187-E187)/B187)</f>
        <v>0.29024642865239592</v>
      </c>
      <c r="I187" s="1">
        <f>ABS((E187-B187)/B186)^2</f>
        <v>3.0407973743209731E-2</v>
      </c>
      <c r="J187" s="1">
        <f>ABS((B187-B186)/B186)^2</f>
        <v>0.15936402845302503</v>
      </c>
      <c r="K187" s="1">
        <f>E187-B187</f>
        <v>1.3148163217953535</v>
      </c>
      <c r="L187" s="1">
        <f>ABS(K187-K186)^2</f>
        <v>5.7272761847118154</v>
      </c>
    </row>
    <row r="188" spans="1:12">
      <c r="A188" s="6">
        <v>40664</v>
      </c>
      <c r="B188" s="28">
        <v>4.84</v>
      </c>
      <c r="C188" s="51">
        <f>$C$2*(B188/D184)+(1-$C$2)*C187</f>
        <v>5.8427735362937874</v>
      </c>
      <c r="D188" s="51">
        <f>$E$2*(B188/C188)+(1-$E$2)*D184</f>
        <v>0.82837371154900674</v>
      </c>
      <c r="E188" s="34">
        <f>C187*D184</f>
        <v>4.9871444020961322</v>
      </c>
      <c r="F188" s="1">
        <f>ABS(B188-E188)</f>
        <v>0.14714440209613233</v>
      </c>
      <c r="G188" s="1">
        <f>F188^2</f>
        <v>2.1651475068228274E-2</v>
      </c>
      <c r="H188" s="4">
        <f>ABS((B188-E188)/B188)</f>
        <v>3.0401735970275276E-2</v>
      </c>
      <c r="I188" s="1">
        <f>ABS((E188-B188)/B187)^2</f>
        <v>1.0550938344920677E-3</v>
      </c>
      <c r="J188" s="1">
        <f>ABS((B188-B187)/B187)^2</f>
        <v>4.6830304713730746E-3</v>
      </c>
      <c r="K188" s="1">
        <f>E188-B188</f>
        <v>0.14714440209613233</v>
      </c>
      <c r="L188" s="1">
        <f>ABS(K188-K187)^2</f>
        <v>1.3634577120540643</v>
      </c>
    </row>
    <row r="189" spans="1:12">
      <c r="A189" s="6">
        <v>40695</v>
      </c>
      <c r="B189" s="28">
        <v>5.67</v>
      </c>
      <c r="C189" s="51">
        <f>$C$2*(B189/D185)+(1-$C$2)*C188</f>
        <v>6.2270428758068581</v>
      </c>
      <c r="D189" s="51">
        <f>$E$2*(B189/C189)+(1-$E$2)*D185</f>
        <v>0.91054455751845453</v>
      </c>
      <c r="E189" s="34">
        <f>C188*D185</f>
        <v>5.3145874896746079</v>
      </c>
      <c r="F189" s="1">
        <f>ABS(B189-E189)</f>
        <v>0.35541251032539201</v>
      </c>
      <c r="G189" s="1">
        <f>F189^2</f>
        <v>0.12631805249579689</v>
      </c>
      <c r="H189" s="4">
        <f>ABS((B189-E189)/B189)</f>
        <v>6.2682982420704053E-2</v>
      </c>
      <c r="I189" s="1">
        <f>ABS((E189-B189)/B188)^2</f>
        <v>5.3923080943837883E-3</v>
      </c>
      <c r="J189" s="1">
        <f>ABS((B189-B188)/B188)^2</f>
        <v>2.940799808756233E-2</v>
      </c>
      <c r="K189" s="1">
        <f>E189-B189</f>
        <v>-0.35541251032539201</v>
      </c>
      <c r="L189" s="1">
        <f>ABS(K189-K188)^2</f>
        <v>0.25256345022265569</v>
      </c>
    </row>
    <row r="190" spans="1:12">
      <c r="A190" s="6">
        <v>40725</v>
      </c>
      <c r="B190" s="28">
        <v>9.7100000000000009</v>
      </c>
      <c r="C190" s="51">
        <f>$C$2*(B190/D186)+(1-$C$2)*C189</f>
        <v>9.8889332393009717</v>
      </c>
      <c r="D190" s="51">
        <f>$E$2*(B190/C190)+(1-$E$2)*D186</f>
        <v>0.98190570863701987</v>
      </c>
      <c r="E190" s="34">
        <f>C189*D186</f>
        <v>6.0765089606384413</v>
      </c>
      <c r="F190" s="1">
        <f>ABS(B190-E190)</f>
        <v>3.6334910393615596</v>
      </c>
      <c r="G190" s="1">
        <f>F190^2</f>
        <v>13.202257133120746</v>
      </c>
      <c r="H190" s="4">
        <f>ABS((B190-E190)/B190)</f>
        <v>0.37420093093321927</v>
      </c>
      <c r="I190" s="1">
        <f>ABS((E190-B190)/B189)^2</f>
        <v>0.41065968456528051</v>
      </c>
      <c r="J190" s="1">
        <f>ABS((B190-B189)/B189)^2</f>
        <v>0.5076876658299353</v>
      </c>
      <c r="K190" s="1">
        <f>E190-B190</f>
        <v>-3.6334910393615596</v>
      </c>
      <c r="L190" s="1">
        <f>ABS(K190-K189)^2</f>
        <v>10.745798842527924</v>
      </c>
    </row>
    <row r="191" spans="1:12">
      <c r="A191" s="6">
        <v>40756</v>
      </c>
      <c r="B191" s="28">
        <v>28.91</v>
      </c>
      <c r="C191" s="51">
        <f>$C$2*(B191/D187)+(1-$C$2)*C190</f>
        <v>37.930472603044052</v>
      </c>
      <c r="D191" s="51">
        <f>$E$2*(B191/C191)+(1-$E$2)*D187</f>
        <v>0.76218401765128208</v>
      </c>
      <c r="E191" s="34">
        <f>C190*D187</f>
        <v>7.4445839944170666</v>
      </c>
      <c r="F191" s="1">
        <f>ABS(B191-E191)</f>
        <v>21.465416005582934</v>
      </c>
      <c r="G191" s="1">
        <f>F191^2</f>
        <v>460.76408429273602</v>
      </c>
      <c r="H191" s="4">
        <f>ABS((B191-E191)/B191)</f>
        <v>0.74249104135534194</v>
      </c>
      <c r="I191" s="1">
        <f>ABS((E191-B191)/B190)^2</f>
        <v>4.8869754740484979</v>
      </c>
      <c r="J191" s="1">
        <f>ABS((B191-B190)/B190)^2</f>
        <v>3.9098851237907546</v>
      </c>
      <c r="K191" s="1">
        <f>E191-B191</f>
        <v>-21.465416005582934</v>
      </c>
      <c r="L191" s="1">
        <f>ABS(K191-K190)^2</f>
        <v>317.97754800094918</v>
      </c>
    </row>
    <row r="192" spans="1:12">
      <c r="A192" s="6">
        <v>40787</v>
      </c>
      <c r="B192" s="28">
        <v>38.74</v>
      </c>
      <c r="C192" s="51">
        <f>$C$2*(B192/D188)+(1-$C$2)*C191</f>
        <v>46.620123438739171</v>
      </c>
      <c r="D192" s="51">
        <f>$E$2*(B192/C192)+(1-$E$2)*D188</f>
        <v>0.830971630757392</v>
      </c>
      <c r="E192" s="34">
        <f>C191*D188</f>
        <v>31.420606370991518</v>
      </c>
      <c r="F192" s="1">
        <f>ABS(B192-E192)</f>
        <v>7.3193936290084842</v>
      </c>
      <c r="G192" s="1">
        <f>F192^2</f>
        <v>53.573523096369989</v>
      </c>
      <c r="H192" s="4">
        <f>ABS((B192-E192)/B192)</f>
        <v>0.18893633528674456</v>
      </c>
      <c r="I192" s="1">
        <f>ABS((E192-B192)/B191)^2</f>
        <v>6.4099408805138522E-2</v>
      </c>
      <c r="J192" s="1">
        <f>ABS((B192-B191)/B191)^2</f>
        <v>0.11561411319448081</v>
      </c>
      <c r="K192" s="1">
        <f>E192-B192</f>
        <v>-7.3193936290084842</v>
      </c>
      <c r="L192" s="1">
        <f>ABS(K192-K191)^2</f>
        <v>200.10994907854504</v>
      </c>
    </row>
    <row r="193" spans="1:12">
      <c r="A193" s="6">
        <v>40817</v>
      </c>
      <c r="B193" s="28">
        <v>33.14</v>
      </c>
      <c r="C193" s="51">
        <f>$C$2*(B193/D189)+(1-$C$2)*C192</f>
        <v>36.564986291898983</v>
      </c>
      <c r="D193" s="51">
        <f>$E$2*(B193/C193)+(1-$E$2)*D189</f>
        <v>0.90633153081045204</v>
      </c>
      <c r="E193" s="34">
        <f>C192*D189</f>
        <v>42.449699667982486</v>
      </c>
      <c r="F193" s="1">
        <f>ABS(B193-E193)</f>
        <v>9.3096996679824855</v>
      </c>
      <c r="G193" s="1">
        <f>F193^2</f>
        <v>86.670507908033201</v>
      </c>
      <c r="H193" s="4">
        <f>ABS((B193-E193)/B193)</f>
        <v>0.28092032794153549</v>
      </c>
      <c r="I193" s="1">
        <f>ABS((E193-B193)/B192)^2</f>
        <v>5.7750015996955999E-2</v>
      </c>
      <c r="J193" s="1">
        <f>ABS((B193-B192)/B192)^2</f>
        <v>2.0895695033727634E-2</v>
      </c>
      <c r="K193" s="1">
        <f>E193-B193</f>
        <v>9.3096996679824855</v>
      </c>
      <c r="L193" s="1">
        <f>ABS(K193-K192)^2</f>
        <v>276.52674388002998</v>
      </c>
    </row>
    <row r="194" spans="1:12">
      <c r="A194" s="6">
        <v>40848</v>
      </c>
      <c r="B194" s="28">
        <v>24.65</v>
      </c>
      <c r="C194" s="51">
        <f>$C$2*(B194/D190)+(1-$C$2)*C193</f>
        <v>25.293886455067057</v>
      </c>
      <c r="D194" s="51">
        <f>$E$2*(B194/C194)+(1-$E$2)*D190</f>
        <v>0.97454379119591283</v>
      </c>
      <c r="E194" s="34">
        <f>C193*D190</f>
        <v>35.903368776249991</v>
      </c>
      <c r="F194" s="1">
        <f>ABS(B194-E194)</f>
        <v>11.253368776249992</v>
      </c>
      <c r="G194" s="1">
        <f>F194^2</f>
        <v>126.63830881427825</v>
      </c>
      <c r="H194" s="4">
        <f>ABS((B194-E194)/B194)</f>
        <v>0.45652611668356968</v>
      </c>
      <c r="I194" s="1">
        <f>ABS((E194-B194)/B193)^2</f>
        <v>0.11530817378175275</v>
      </c>
      <c r="J194" s="1">
        <f>ABS((B194-B193)/B193)^2</f>
        <v>6.5631204134250248E-2</v>
      </c>
      <c r="K194" s="1">
        <f>E194-B194</f>
        <v>11.253368776249992</v>
      </c>
      <c r="L194" s="1">
        <f>ABS(K194-K193)^2</f>
        <v>3.7778496024334052</v>
      </c>
    </row>
    <row r="195" spans="1:12">
      <c r="A195" s="6">
        <v>40878</v>
      </c>
      <c r="B195" s="28">
        <v>14.19</v>
      </c>
      <c r="C195" s="51">
        <f>$C$2*(B195/D191)+(1-$C$2)*C194</f>
        <v>18.728025747921297</v>
      </c>
      <c r="D195" s="51">
        <f>$E$2*(B195/C195)+(1-$E$2)*D191</f>
        <v>0.75768798008914573</v>
      </c>
      <c r="E195" s="34">
        <f>C194*D191</f>
        <v>19.278596000338354</v>
      </c>
      <c r="F195" s="1">
        <f>ABS(B195-E195)</f>
        <v>5.0885960003383541</v>
      </c>
      <c r="G195" s="1">
        <f>F195^2</f>
        <v>25.893809254659494</v>
      </c>
      <c r="H195" s="4">
        <f>ABS((B195-E195)/B195)</f>
        <v>0.35860436929798128</v>
      </c>
      <c r="I195" s="1">
        <f>ABS((E195-B195)/B194)^2</f>
        <v>4.261496118833568E-2</v>
      </c>
      <c r="J195" s="1">
        <f>ABS((B195-B194)/B194)^2</f>
        <v>0.18006508975556365</v>
      </c>
      <c r="K195" s="1">
        <f>E195-B195</f>
        <v>5.0885960003383541</v>
      </c>
      <c r="L195" s="1">
        <f>ABS(K195-K194)^2</f>
        <v>38.004423378621283</v>
      </c>
    </row>
    <row r="196" spans="1:12">
      <c r="A196" s="6">
        <v>40909</v>
      </c>
      <c r="B196" s="28">
        <v>5.28</v>
      </c>
      <c r="C196" s="51">
        <f>$C$2*(B196/D192)+(1-$C$2)*C195</f>
        <v>6.5587626215170589</v>
      </c>
      <c r="D196" s="51">
        <f>$E$2*(B196/C196)+(1-$E$2)*D192</f>
        <v>0.80502989735870678</v>
      </c>
      <c r="E196" s="34">
        <f>C195*D192</f>
        <v>15.562458096616586</v>
      </c>
      <c r="F196" s="1">
        <f>ABS(B196-E196)</f>
        <v>10.282458096616587</v>
      </c>
      <c r="G196" s="1">
        <f>F196^2</f>
        <v>105.72894450867601</v>
      </c>
      <c r="H196" s="4">
        <f>ABS((B196-E196)/B196)</f>
        <v>1.9474352455713231</v>
      </c>
      <c r="I196" s="1">
        <f>ABS((E196-B196)/B195)^2</f>
        <v>0.52508438785155254</v>
      </c>
      <c r="J196" s="1">
        <f>ABS((B196-B195)/B195)^2</f>
        <v>0.39426717144402379</v>
      </c>
      <c r="K196" s="1">
        <f>E196-B196</f>
        <v>10.282458096616587</v>
      </c>
      <c r="L196" s="1">
        <f>ABS(K196-K195)^2</f>
        <v>26.976203475155717</v>
      </c>
    </row>
    <row r="197" spans="1:12">
      <c r="A197" s="6">
        <v>40940</v>
      </c>
      <c r="B197" s="28">
        <v>4.22</v>
      </c>
      <c r="C197" s="51">
        <f>$C$2*(B197/D193)+(1-$C$2)*C196</f>
        <v>4.6876159900291166</v>
      </c>
      <c r="D197" s="51">
        <f>$E$2*(B197/C197)+(1-$E$2)*D193</f>
        <v>0.90024439053374505</v>
      </c>
      <c r="E197" s="34">
        <f>C196*D193</f>
        <v>5.9444133669819292</v>
      </c>
      <c r="F197" s="1">
        <f>ABS(B197-E197)</f>
        <v>1.7244133669819295</v>
      </c>
      <c r="G197" s="1">
        <f>F197^2</f>
        <v>2.9736014602259546</v>
      </c>
      <c r="H197" s="4">
        <f>ABS((B197-E197)/B197)</f>
        <v>0.40862875994832454</v>
      </c>
      <c r="I197" s="1">
        <f>ABS((E197-B197)/B196)^2</f>
        <v>0.10666327551889471</v>
      </c>
      <c r="J197" s="1">
        <f>ABS((B197-B196)/B196)^2</f>
        <v>4.0303604224058799E-2</v>
      </c>
      <c r="K197" s="1">
        <f>E197-B197</f>
        <v>1.7244133669819295</v>
      </c>
      <c r="L197" s="1">
        <f>ABS(K197-K196)^2</f>
        <v>73.240129594427529</v>
      </c>
    </row>
    <row r="198" spans="1:12">
      <c r="A198" s="6">
        <v>40969</v>
      </c>
      <c r="B198" s="28">
        <v>4.68</v>
      </c>
      <c r="C198" s="51">
        <f>$C$2*(B198/D194)+(1-$C$2)*C197</f>
        <v>4.8003501825785904</v>
      </c>
      <c r="D198" s="51">
        <f>$E$2*(B198/C198)+(1-$E$2)*D194</f>
        <v>0.97492887435267428</v>
      </c>
      <c r="E198" s="34">
        <f>C197*D194</f>
        <v>4.5682870585935573</v>
      </c>
      <c r="F198" s="1">
        <f>ABS(B198-E198)</f>
        <v>0.11171294140644239</v>
      </c>
      <c r="G198" s="1">
        <f>F198^2</f>
        <v>1.2479781277679231E-2</v>
      </c>
      <c r="H198" s="4">
        <f>ABS((B198-E198)/B198)</f>
        <v>2.3870286625308205E-2</v>
      </c>
      <c r="I198" s="1">
        <f>ABS((E198-B198)/B197)^2</f>
        <v>7.0078060228202592E-4</v>
      </c>
      <c r="J198" s="1">
        <f>ABS((B198-B197)/B197)^2</f>
        <v>1.1882033197816761E-2</v>
      </c>
      <c r="K198" s="1">
        <f>E198-B198</f>
        <v>-0.11171294140644239</v>
      </c>
      <c r="L198" s="1">
        <f>ABS(K198-K197)^2</f>
        <v>3.3713598203559103</v>
      </c>
    </row>
    <row r="199" spans="1:12">
      <c r="A199" s="6">
        <v>41000</v>
      </c>
      <c r="B199" s="28">
        <v>4.4800000000000004</v>
      </c>
      <c r="C199" s="51">
        <f>$C$2*(B199/D195)+(1-$C$2)*C198</f>
        <v>5.8943174757941508</v>
      </c>
      <c r="D199" s="51">
        <f>$E$2*(B199/C199)+(1-$E$2)*D195</f>
        <v>0.76005407214622467</v>
      </c>
      <c r="E199" s="34">
        <f>C198*D195</f>
        <v>3.6371676335585339</v>
      </c>
      <c r="F199" s="1">
        <f>ABS(B199-E199)</f>
        <v>0.84283236644146653</v>
      </c>
      <c r="G199" s="1">
        <f>F199^2</f>
        <v>0.7103663979213225</v>
      </c>
      <c r="H199" s="4">
        <f>ABS((B199-E199)/B199)</f>
        <v>0.18813222465211304</v>
      </c>
      <c r="I199" s="1">
        <f>ABS((E199-B199)/B198)^2</f>
        <v>3.243326749220736E-2</v>
      </c>
      <c r="J199" s="1">
        <f>ABS((B199-B198)/B198)^2</f>
        <v>1.8262838775659159E-3</v>
      </c>
      <c r="K199" s="1">
        <f>E199-B199</f>
        <v>-0.84283236644146653</v>
      </c>
      <c r="L199" s="1">
        <f>ABS(K199-K198)^2</f>
        <v>0.5345356136635443</v>
      </c>
    </row>
    <row r="200" spans="1:12">
      <c r="A200" s="6">
        <v>41030</v>
      </c>
      <c r="B200" s="28">
        <v>4.1399999999999997</v>
      </c>
      <c r="C200" s="51">
        <f>$C$2*(B200/D196)+(1-$C$2)*C199</f>
        <v>5.1551038552660051</v>
      </c>
      <c r="D200" s="51">
        <f>$E$2*(B200/C200)+(1-$E$2)*D196</f>
        <v>0.80308760332169371</v>
      </c>
      <c r="E200" s="34">
        <f>C199*D196</f>
        <v>4.7451017925381969</v>
      </c>
      <c r="F200" s="1">
        <f>ABS(B200-E200)</f>
        <v>0.60510179253819718</v>
      </c>
      <c r="G200" s="1">
        <f>F200^2</f>
        <v>0.36614817933293942</v>
      </c>
      <c r="H200" s="4">
        <f>ABS((B200-E200)/B200)</f>
        <v>0.14615985327009595</v>
      </c>
      <c r="I200" s="1">
        <f>ABS((E200-B200)/B199)^2</f>
        <v>1.8243192927542021E-2</v>
      </c>
      <c r="J200" s="1">
        <f>ABS((B200-B199)/B199)^2</f>
        <v>5.7597257653061468E-3</v>
      </c>
      <c r="K200" s="1">
        <f>E200-B200</f>
        <v>0.60510179253819718</v>
      </c>
      <c r="L200" s="1">
        <f>ABS(K200-K199)^2</f>
        <v>2.0965133287401461</v>
      </c>
    </row>
    <row r="201" spans="1:12">
      <c r="A201" s="6">
        <v>41061</v>
      </c>
      <c r="B201" s="28">
        <v>6.35</v>
      </c>
      <c r="C201" s="51">
        <f>$C$2*(B201/D197)+(1-$C$2)*C200</f>
        <v>7.0222247548715826</v>
      </c>
      <c r="D201" s="51">
        <f>$E$2*(B201/C201)+(1-$E$2)*D197</f>
        <v>0.90427182576216525</v>
      </c>
      <c r="E201" s="34">
        <f>C200*D197</f>
        <v>4.6408533283221045</v>
      </c>
      <c r="F201" s="1">
        <f>ABS(B201-E201)</f>
        <v>1.7091466716778951</v>
      </c>
      <c r="G201" s="1">
        <f>F201^2</f>
        <v>2.9211823453076269</v>
      </c>
      <c r="H201" s="4">
        <f>ABS((B201-E201)/B201)</f>
        <v>0.26915695616974727</v>
      </c>
      <c r="I201" s="1">
        <f>ABS((E201-B201)/B200)^2</f>
        <v>0.1704346860666309</v>
      </c>
      <c r="J201" s="1">
        <f>ABS((B201-B200)/B200)^2</f>
        <v>0.28495997572872184</v>
      </c>
      <c r="K201" s="1">
        <f>E201-B201</f>
        <v>-1.7091466716778951</v>
      </c>
      <c r="L201" s="1">
        <f>ABS(K201-K200)^2</f>
        <v>5.355745954126542</v>
      </c>
    </row>
    <row r="202" spans="1:12">
      <c r="A202" s="6">
        <v>41091</v>
      </c>
      <c r="B202" s="28">
        <v>7.39</v>
      </c>
      <c r="C202" s="51">
        <f>$C$2*(B202/D198)+(1-$C$2)*C201</f>
        <v>7.5708098679049733</v>
      </c>
      <c r="D202" s="51">
        <f>$E$2*(B202/C202)+(1-$E$2)*D198</f>
        <v>0.97611749983690876</v>
      </c>
      <c r="E202" s="34">
        <f>C201*D198</f>
        <v>6.8461696757184365</v>
      </c>
      <c r="F202" s="1">
        <f>ABS(B202-E202)</f>
        <v>0.54383032428156319</v>
      </c>
      <c r="G202" s="1">
        <f>F202^2</f>
        <v>0.29575142160819018</v>
      </c>
      <c r="H202" s="4">
        <f>ABS((B202-E202)/B202)</f>
        <v>7.3590030349331967E-2</v>
      </c>
      <c r="I202" s="1">
        <f>ABS((E202-B202)/B201)^2</f>
        <v>7.3346499251829671E-3</v>
      </c>
      <c r="J202" s="1">
        <f>ABS((B202-B201)/B201)^2</f>
        <v>2.6823733647467304E-2</v>
      </c>
      <c r="K202" s="1">
        <f>E202-B202</f>
        <v>-0.54383032428156319</v>
      </c>
      <c r="L202" s="1">
        <f>ABS(K202-K201)^2</f>
        <v>1.3579621895091285</v>
      </c>
    </row>
    <row r="203" spans="1:12">
      <c r="A203" s="6">
        <v>41122</v>
      </c>
      <c r="B203" s="28">
        <v>12.35</v>
      </c>
      <c r="C203" s="51">
        <f>$C$2*(B203/D199)+(1-$C$2)*C202</f>
        <v>16.10524695413384</v>
      </c>
      <c r="D203" s="51">
        <f>$E$2*(B203/C203)+(1-$E$2)*D199</f>
        <v>0.76683083688015374</v>
      </c>
      <c r="E203" s="34">
        <f>C202*D199</f>
        <v>5.7542248695459959</v>
      </c>
      <c r="F203" s="1">
        <f>ABS(B203-E203)</f>
        <v>6.5957751304540038</v>
      </c>
      <c r="G203" s="1">
        <f>F203^2</f>
        <v>43.50424957151553</v>
      </c>
      <c r="H203" s="4">
        <f>ABS((B203-E203)/B203)</f>
        <v>0.53407086076550636</v>
      </c>
      <c r="I203" s="1">
        <f>ABS((E203-B203)/B202)^2</f>
        <v>0.79660459076863077</v>
      </c>
      <c r="J203" s="1">
        <f>ABS((B203-B202)/B202)^2</f>
        <v>0.45047892316904137</v>
      </c>
      <c r="K203" s="1">
        <f>E203-B203</f>
        <v>-6.5957751304540038</v>
      </c>
      <c r="L203" s="1">
        <f>ABS(K203-K202)^2</f>
        <v>36.626035936957578</v>
      </c>
    </row>
    <row r="204" spans="1:12">
      <c r="A204" s="6">
        <v>41153</v>
      </c>
      <c r="B204" s="28">
        <v>24.08</v>
      </c>
      <c r="C204" s="51">
        <f>$C$2*(B204/D200)+(1-$C$2)*C203</f>
        <v>29.754616797707232</v>
      </c>
      <c r="D204" s="51">
        <f>$E$2*(B204/C204)+(1-$E$2)*D200</f>
        <v>0.80928617443513851</v>
      </c>
      <c r="E204" s="34">
        <f>C203*D200</f>
        <v>12.933924177299353</v>
      </c>
      <c r="F204" s="1">
        <f>ABS(B204-E204)</f>
        <v>11.146075822700645</v>
      </c>
      <c r="G204" s="1">
        <f>F204^2</f>
        <v>124.23500624539186</v>
      </c>
      <c r="H204" s="4">
        <f>ABS((B204-E204)/B204)</f>
        <v>0.46287690293607331</v>
      </c>
      <c r="I204" s="1">
        <f>ABS((E204-B204)/B203)^2</f>
        <v>0.81453560127451274</v>
      </c>
      <c r="J204" s="1">
        <f>ABS((B204-B203)/B203)^2</f>
        <v>0.90211542559294511</v>
      </c>
      <c r="K204" s="1">
        <f>E204-B204</f>
        <v>-11.146075822700645</v>
      </c>
      <c r="L204" s="1">
        <f>ABS(K204-K203)^2</f>
        <v>20.705236389860264</v>
      </c>
    </row>
    <row r="205" spans="1:12">
      <c r="A205" s="6">
        <v>41183</v>
      </c>
      <c r="B205" s="28">
        <v>24.99</v>
      </c>
      <c r="C205" s="51">
        <f>$C$2*(B205/D201)+(1-$C$2)*C204</f>
        <v>27.670561009606487</v>
      </c>
      <c r="D205" s="51">
        <f>$E$2*(B205/C205)+(1-$E$2)*D201</f>
        <v>0.90312588860500986</v>
      </c>
      <c r="E205" s="34">
        <f>C204*D201</f>
        <v>26.90626165651631</v>
      </c>
      <c r="F205" s="1">
        <f>ABS(B205-E205)</f>
        <v>1.916261656516312</v>
      </c>
      <c r="G205" s="1">
        <f>F205^2</f>
        <v>3.6720587362346402</v>
      </c>
      <c r="H205" s="4">
        <f>ABS((B205-E205)/B205)</f>
        <v>7.6681138716138936E-2</v>
      </c>
      <c r="I205" s="1">
        <f>ABS((E205-B205)/B204)^2</f>
        <v>6.3328128556711574E-3</v>
      </c>
      <c r="J205" s="1">
        <f>ABS((B205-B204)/B204)^2</f>
        <v>1.4281368307193087E-3</v>
      </c>
      <c r="K205" s="1">
        <f>E205-B205</f>
        <v>1.916261656516312</v>
      </c>
      <c r="L205" s="1">
        <f>ABS(K205-K204)^2</f>
        <v>170.62466042095602</v>
      </c>
    </row>
    <row r="206" spans="1:12">
      <c r="A206" s="25">
        <v>41214</v>
      </c>
      <c r="B206" s="27"/>
      <c r="C206" s="46"/>
      <c r="D206" s="46"/>
      <c r="E206" s="35">
        <f>C205+D205</f>
        <v>28.573686898211498</v>
      </c>
    </row>
    <row r="207" spans="1:12">
      <c r="A207" s="25">
        <v>41244</v>
      </c>
      <c r="B207" s="27"/>
      <c r="C207" s="42"/>
      <c r="D207" s="42"/>
      <c r="E207" s="42"/>
    </row>
    <row r="208" spans="1:12">
      <c r="A208" s="25">
        <v>41275</v>
      </c>
      <c r="B208" s="27"/>
      <c r="C208" s="42"/>
      <c r="D208" s="42"/>
      <c r="E208" s="42"/>
    </row>
    <row r="209" spans="1:14">
      <c r="A209" s="25">
        <v>41306</v>
      </c>
      <c r="B209" s="5"/>
    </row>
    <row r="210" spans="1:14">
      <c r="A210" s="12"/>
      <c r="B210" s="22" t="s">
        <v>11</v>
      </c>
      <c r="C210" s="21">
        <f>SQRT(SUM(G7:G205)/COUNTA(G7:G205))</f>
        <v>6.371980931265135</v>
      </c>
      <c r="D210" s="40"/>
      <c r="E210" s="40"/>
      <c r="F210" s="20"/>
    </row>
    <row r="211" spans="1:14">
      <c r="A211" s="6"/>
      <c r="B211" s="22" t="s">
        <v>10</v>
      </c>
      <c r="C211" s="21">
        <f>SUM(G7:G205)/COUNTA(G7:G205)</f>
        <v>40.602140988406497</v>
      </c>
      <c r="D211" s="40"/>
      <c r="E211" s="40"/>
      <c r="F211" s="24">
        <f>C210^2</f>
        <v>40.602140988406497</v>
      </c>
      <c r="H211" s="4"/>
    </row>
    <row r="212" spans="1:14">
      <c r="A212" s="6"/>
      <c r="B212" s="22" t="s">
        <v>9</v>
      </c>
      <c r="C212" s="21">
        <f>SUM(F7:F205)/COUNTA(F7:F205)</f>
        <v>4.2616794680306667</v>
      </c>
      <c r="D212" s="40"/>
      <c r="E212" s="40"/>
      <c r="F212" s="20"/>
      <c r="H212" s="4"/>
    </row>
    <row r="213" spans="1:14">
      <c r="A213" s="6"/>
      <c r="B213" s="22" t="s">
        <v>8</v>
      </c>
      <c r="C213" s="23">
        <f>SUM(H7:H205)/COUNTA(H7:H205)</f>
        <v>0.51941021670582033</v>
      </c>
      <c r="D213" s="41"/>
      <c r="E213" s="41"/>
      <c r="F213" s="20"/>
      <c r="H213" s="4"/>
    </row>
    <row r="214" spans="1:14">
      <c r="A214" s="6"/>
      <c r="B214" s="22" t="s">
        <v>7</v>
      </c>
      <c r="C214" s="21">
        <f>SQRT(SUM(I7:I205)/SUM(J7:J205))</f>
        <v>1.0537137803960201</v>
      </c>
      <c r="D214" s="40"/>
      <c r="E214" s="40"/>
      <c r="F214" s="20"/>
      <c r="H214" s="4"/>
    </row>
    <row r="215" spans="1:14" hidden="1">
      <c r="A215" s="6"/>
      <c r="B215" s="5"/>
      <c r="H215" s="4"/>
    </row>
    <row r="216" spans="1:14" hidden="1">
      <c r="A216" s="6"/>
      <c r="B216" s="5"/>
      <c r="H216" s="4"/>
    </row>
    <row r="217" spans="1:14" hidden="1">
      <c r="A217" s="6"/>
      <c r="B217" s="5"/>
      <c r="H217" s="4"/>
    </row>
    <row r="218" spans="1:14">
      <c r="A218" s="19" t="s">
        <v>6</v>
      </c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</row>
    <row r="219" spans="1:14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1:14" ht="30">
      <c r="A220" s="16" t="s">
        <v>5</v>
      </c>
      <c r="B220" s="16" t="s">
        <v>4</v>
      </c>
      <c r="C220" s="17" t="s">
        <v>3</v>
      </c>
      <c r="D220" s="17"/>
      <c r="E220" s="17"/>
      <c r="F220" s="16" t="s">
        <v>2</v>
      </c>
      <c r="G220" s="16" t="s">
        <v>1</v>
      </c>
      <c r="H220" s="16"/>
      <c r="I220" s="16"/>
      <c r="J220" s="16"/>
      <c r="K220" s="16" t="s">
        <v>0</v>
      </c>
      <c r="L220" s="16"/>
    </row>
    <row r="221" spans="1:14">
      <c r="A221" s="12">
        <v>1</v>
      </c>
      <c r="B221" s="15">
        <v>265.22000000000003</v>
      </c>
      <c r="C221" s="14"/>
      <c r="D221" s="14"/>
      <c r="E221" s="14"/>
      <c r="F221" s="14"/>
      <c r="G221" s="14"/>
      <c r="H221" s="14"/>
      <c r="I221" s="14"/>
      <c r="J221" s="14"/>
      <c r="K221" s="14"/>
      <c r="L221" s="8"/>
      <c r="M221" s="8"/>
      <c r="N221" s="8"/>
    </row>
    <row r="222" spans="1:14">
      <c r="A222" s="12">
        <v>2</v>
      </c>
      <c r="B222" s="11">
        <v>146.63999999999999</v>
      </c>
      <c r="C222" s="13"/>
      <c r="D222" s="13"/>
      <c r="E222" s="13"/>
      <c r="F222" s="13"/>
      <c r="G222" s="13"/>
      <c r="H222" s="13"/>
      <c r="I222" s="13"/>
      <c r="J222" s="13"/>
      <c r="K222" s="13"/>
      <c r="L222" s="8"/>
      <c r="M222" s="8"/>
      <c r="N222" s="8"/>
    </row>
    <row r="223" spans="1:14">
      <c r="A223" s="12">
        <v>3</v>
      </c>
      <c r="B223" s="11">
        <v>182.5</v>
      </c>
      <c r="C223" s="13"/>
      <c r="D223" s="13"/>
      <c r="E223" s="13"/>
      <c r="F223" s="13"/>
      <c r="G223" s="13"/>
      <c r="H223" s="13"/>
      <c r="I223" s="13"/>
      <c r="J223" s="13"/>
      <c r="K223" s="13"/>
      <c r="L223" s="8"/>
      <c r="M223" s="8"/>
      <c r="N223" s="8"/>
    </row>
    <row r="224" spans="1:14">
      <c r="A224" s="12">
        <v>4</v>
      </c>
      <c r="B224" s="11">
        <v>118.54</v>
      </c>
      <c r="C224" s="10">
        <v>198.12</v>
      </c>
      <c r="D224" s="10"/>
      <c r="E224" s="10"/>
      <c r="F224" s="9">
        <v>79.58</v>
      </c>
      <c r="G224" s="9">
        <v>6332.9763999999996</v>
      </c>
      <c r="H224" s="7">
        <v>0.67133457060907709</v>
      </c>
      <c r="I224" s="9">
        <v>0.19014378382435732</v>
      </c>
      <c r="J224" s="9">
        <v>0.12282624432351284</v>
      </c>
      <c r="K224" s="9">
        <v>79.58</v>
      </c>
      <c r="L224" s="8"/>
      <c r="M224" s="1"/>
      <c r="N224" s="8"/>
    </row>
    <row r="225" spans="1:8">
      <c r="A225" s="6"/>
      <c r="B225" s="5"/>
      <c r="H225" s="7"/>
    </row>
    <row r="226" spans="1:8">
      <c r="A226" s="6"/>
      <c r="B226" s="5"/>
      <c r="H226" s="4"/>
    </row>
    <row r="227" spans="1:8">
      <c r="A227" s="6"/>
      <c r="B227" s="5"/>
      <c r="H227" s="4"/>
    </row>
    <row r="228" spans="1:8">
      <c r="A228" s="6"/>
      <c r="B228" s="5"/>
      <c r="H228" s="4"/>
    </row>
    <row r="229" spans="1:8">
      <c r="A229" s="6"/>
      <c r="B229" s="5"/>
      <c r="H229" s="4"/>
    </row>
    <row r="230" spans="1:8">
      <c r="A230" s="6"/>
      <c r="B230" s="5"/>
      <c r="H230" s="4"/>
    </row>
    <row r="231" spans="1:8">
      <c r="A231" s="6"/>
      <c r="B231" s="5"/>
      <c r="H231" s="4"/>
    </row>
    <row r="232" spans="1:8">
      <c r="A232" s="6"/>
      <c r="B232" s="5"/>
      <c r="H232" s="4"/>
    </row>
    <row r="233" spans="1:8">
      <c r="A233" s="6"/>
      <c r="B233" s="5"/>
      <c r="H233" s="4"/>
    </row>
    <row r="234" spans="1:8">
      <c r="A234" s="6"/>
      <c r="B234" s="5"/>
      <c r="H234" s="4"/>
    </row>
    <row r="235" spans="1:8">
      <c r="A235" s="6"/>
      <c r="B235" s="5"/>
      <c r="H235" s="4"/>
    </row>
    <row r="236" spans="1:8">
      <c r="A236" s="6"/>
      <c r="B236" s="5"/>
      <c r="H236" s="4"/>
    </row>
    <row r="237" spans="1:8">
      <c r="A237" s="6"/>
      <c r="B237" s="5"/>
      <c r="H237" s="4"/>
    </row>
    <row r="238" spans="1:8">
      <c r="A238" s="6"/>
      <c r="B238" s="5"/>
      <c r="H238" s="4"/>
    </row>
    <row r="239" spans="1:8">
      <c r="A239" s="6"/>
      <c r="B239" s="5"/>
      <c r="H239" s="4"/>
    </row>
    <row r="240" spans="1:8">
      <c r="A240" s="6"/>
      <c r="B240" s="5"/>
      <c r="H240" s="4"/>
    </row>
    <row r="241" spans="1:8">
      <c r="A241" s="6"/>
      <c r="B241" s="5"/>
      <c r="H241" s="4"/>
    </row>
    <row r="242" spans="1:8">
      <c r="A242" s="6"/>
      <c r="B242" s="5"/>
      <c r="H242" s="4"/>
    </row>
    <row r="243" spans="1:8">
      <c r="A243" s="6"/>
      <c r="B243" s="5"/>
      <c r="H243" s="4"/>
    </row>
    <row r="244" spans="1:8">
      <c r="A244" s="6"/>
      <c r="B244" s="5"/>
      <c r="H244" s="4"/>
    </row>
    <row r="245" spans="1:8">
      <c r="A245" s="6"/>
      <c r="B245" s="5"/>
      <c r="H245" s="4"/>
    </row>
    <row r="246" spans="1:8">
      <c r="A246" s="6"/>
      <c r="B246" s="5"/>
      <c r="H246" s="4"/>
    </row>
    <row r="247" spans="1:8">
      <c r="A247" s="6"/>
      <c r="B247" s="5"/>
      <c r="H247" s="4"/>
    </row>
    <row r="248" spans="1:8">
      <c r="A248" s="6"/>
      <c r="B248" s="5"/>
      <c r="H248" s="4"/>
    </row>
    <row r="249" spans="1:8">
      <c r="A249" s="6"/>
      <c r="B249" s="5"/>
      <c r="H249" s="4"/>
    </row>
    <row r="250" spans="1:8">
      <c r="A250" s="6"/>
      <c r="B250" s="5"/>
      <c r="H250" s="4"/>
    </row>
    <row r="251" spans="1:8">
      <c r="A251" s="6"/>
      <c r="B251" s="5"/>
      <c r="H251" s="4"/>
    </row>
    <row r="252" spans="1:8">
      <c r="A252" s="6"/>
      <c r="B252" s="5"/>
      <c r="H252" s="4"/>
    </row>
    <row r="253" spans="1:8">
      <c r="A253" s="6"/>
      <c r="B253" s="5"/>
      <c r="H253" s="4"/>
    </row>
    <row r="254" spans="1:8">
      <c r="A254" s="6"/>
      <c r="B254" s="5"/>
      <c r="H254" s="4"/>
    </row>
    <row r="255" spans="1:8">
      <c r="A255" s="6"/>
      <c r="B255" s="5"/>
      <c r="H255" s="4"/>
    </row>
    <row r="256" spans="1:8">
      <c r="A256" s="6"/>
      <c r="B256" s="5"/>
      <c r="H256" s="4"/>
    </row>
    <row r="257" spans="1:8">
      <c r="A257" s="6"/>
      <c r="B257" s="5"/>
      <c r="H257" s="4"/>
    </row>
    <row r="258" spans="1:8">
      <c r="A258" s="6"/>
      <c r="B258" s="5"/>
      <c r="H258" s="4"/>
    </row>
    <row r="259" spans="1:8">
      <c r="A259" s="6"/>
      <c r="B259" s="5"/>
      <c r="H259" s="4"/>
    </row>
    <row r="260" spans="1:8">
      <c r="A260" s="6"/>
      <c r="B260" s="5"/>
      <c r="H260" s="4"/>
    </row>
    <row r="261" spans="1:8">
      <c r="A261" s="6"/>
      <c r="B261" s="5"/>
      <c r="H261" s="4"/>
    </row>
    <row r="262" spans="1:8">
      <c r="A262" s="6"/>
      <c r="B262" s="5"/>
      <c r="H262" s="4"/>
    </row>
    <row r="263" spans="1:8">
      <c r="A263" s="6"/>
      <c r="B263" s="5"/>
      <c r="H263" s="4"/>
    </row>
    <row r="264" spans="1:8">
      <c r="A264" s="6"/>
      <c r="B264" s="5"/>
      <c r="H264" s="4"/>
    </row>
    <row r="265" spans="1:8">
      <c r="A265" s="6"/>
      <c r="B265" s="5"/>
      <c r="H265" s="4"/>
    </row>
    <row r="266" spans="1:8">
      <c r="A266" s="6"/>
      <c r="B266" s="5"/>
      <c r="H266" s="4"/>
    </row>
    <row r="267" spans="1:8">
      <c r="A267" s="6"/>
      <c r="B267" s="5"/>
      <c r="H267" s="4"/>
    </row>
    <row r="268" spans="1:8">
      <c r="A268" s="6"/>
      <c r="B268" s="5"/>
      <c r="H268" s="4"/>
    </row>
    <row r="269" spans="1:8">
      <c r="A269" s="6"/>
      <c r="B269" s="5"/>
      <c r="H269" s="4"/>
    </row>
    <row r="270" spans="1:8">
      <c r="A270" s="6"/>
      <c r="B270" s="5"/>
      <c r="H270" s="4"/>
    </row>
    <row r="271" spans="1:8">
      <c r="A271" s="6"/>
      <c r="B271" s="5"/>
      <c r="H271" s="4"/>
    </row>
    <row r="272" spans="1:8">
      <c r="A272" s="6"/>
      <c r="B272" s="5"/>
      <c r="H272" s="4"/>
    </row>
    <row r="273" spans="1:8">
      <c r="A273" s="6"/>
      <c r="B273" s="5"/>
      <c r="H273" s="4"/>
    </row>
    <row r="274" spans="1:8">
      <c r="A274" s="6"/>
      <c r="B274" s="5"/>
      <c r="H274" s="4"/>
    </row>
    <row r="275" spans="1:8">
      <c r="A275" s="6"/>
      <c r="B275" s="5"/>
      <c r="H275" s="4"/>
    </row>
    <row r="276" spans="1:8">
      <c r="A276" s="6"/>
      <c r="B276" s="5"/>
      <c r="H276" s="4"/>
    </row>
    <row r="277" spans="1:8">
      <c r="A277" s="6"/>
      <c r="B277" s="5"/>
      <c r="H277" s="4"/>
    </row>
    <row r="278" spans="1:8">
      <c r="A278" s="6"/>
      <c r="B278" s="5"/>
      <c r="H278" s="4"/>
    </row>
    <row r="279" spans="1:8">
      <c r="A279" s="6"/>
      <c r="B279" s="5"/>
      <c r="H279" s="4"/>
    </row>
    <row r="280" spans="1:8">
      <c r="A280" s="6"/>
      <c r="B280" s="5"/>
      <c r="H280" s="4"/>
    </row>
    <row r="281" spans="1:8">
      <c r="A281" s="6"/>
      <c r="B281" s="5"/>
      <c r="H281" s="4"/>
    </row>
    <row r="282" spans="1:8">
      <c r="A282" s="6"/>
      <c r="B282" s="5"/>
      <c r="H282" s="4"/>
    </row>
    <row r="283" spans="1:8">
      <c r="A283" s="6"/>
      <c r="B283" s="5"/>
      <c r="H283" s="4"/>
    </row>
    <row r="284" spans="1:8">
      <c r="A284" s="6"/>
      <c r="B284" s="5"/>
      <c r="H284" s="4"/>
    </row>
    <row r="285" spans="1:8">
      <c r="A285" s="6"/>
      <c r="B285" s="5"/>
      <c r="H285" s="4"/>
    </row>
    <row r="286" spans="1:8">
      <c r="A286" s="6"/>
      <c r="B286" s="5"/>
      <c r="H286" s="4"/>
    </row>
    <row r="287" spans="1:8">
      <c r="A287" s="6"/>
      <c r="B287" s="5"/>
      <c r="H287" s="4"/>
    </row>
    <row r="288" spans="1:8">
      <c r="A288" s="6"/>
      <c r="B288" s="5"/>
      <c r="H288" s="4"/>
    </row>
    <row r="289" spans="1:8">
      <c r="A289" s="6"/>
      <c r="B289" s="5"/>
      <c r="H289" s="4"/>
    </row>
    <row r="290" spans="1:8">
      <c r="A290" s="6"/>
      <c r="B290" s="5"/>
      <c r="H290" s="4"/>
    </row>
    <row r="291" spans="1:8">
      <c r="A291" s="6"/>
      <c r="B291" s="5"/>
      <c r="H291" s="4"/>
    </row>
    <row r="292" spans="1:8">
      <c r="A292" s="6"/>
      <c r="B292" s="5"/>
      <c r="H292" s="4"/>
    </row>
    <row r="293" spans="1:8">
      <c r="A293" s="6"/>
      <c r="B293" s="5"/>
      <c r="H293" s="4"/>
    </row>
    <row r="294" spans="1:8">
      <c r="A294" s="6"/>
      <c r="B294" s="5"/>
      <c r="H294" s="4"/>
    </row>
    <row r="295" spans="1:8">
      <c r="A295" s="6"/>
      <c r="B295" s="5"/>
      <c r="H295" s="4"/>
    </row>
    <row r="296" spans="1:8">
      <c r="A296" s="6"/>
      <c r="B296" s="5"/>
      <c r="H296" s="4"/>
    </row>
    <row r="297" spans="1:8">
      <c r="A297" s="6"/>
      <c r="B297" s="5"/>
      <c r="H297" s="4"/>
    </row>
    <row r="298" spans="1:8">
      <c r="A298" s="6"/>
      <c r="B298" s="5"/>
      <c r="H298" s="4"/>
    </row>
    <row r="299" spans="1:8">
      <c r="A299" s="6"/>
      <c r="B299" s="5"/>
      <c r="H299" s="4"/>
    </row>
    <row r="300" spans="1:8">
      <c r="A300" s="6"/>
      <c r="B300" s="5"/>
      <c r="H300" s="4"/>
    </row>
    <row r="301" spans="1:8">
      <c r="A301" s="6"/>
      <c r="B301" s="5"/>
      <c r="H301" s="4"/>
    </row>
    <row r="302" spans="1:8">
      <c r="A302" s="6"/>
      <c r="B302" s="5"/>
      <c r="H302" s="4"/>
    </row>
    <row r="303" spans="1:8">
      <c r="A303" s="6"/>
      <c r="B303" s="5"/>
      <c r="H303" s="4"/>
    </row>
    <row r="304" spans="1:8">
      <c r="A304" s="6"/>
      <c r="B304" s="5"/>
      <c r="H304" s="4"/>
    </row>
    <row r="305" spans="1:8">
      <c r="A305" s="6"/>
      <c r="B305" s="5"/>
      <c r="H305" s="4"/>
    </row>
    <row r="306" spans="1:8">
      <c r="A306" s="6"/>
      <c r="B306" s="5"/>
      <c r="H306" s="4"/>
    </row>
    <row r="307" spans="1:8">
      <c r="A307" s="6"/>
      <c r="B307" s="5"/>
      <c r="H307" s="4"/>
    </row>
    <row r="308" spans="1:8">
      <c r="A308" s="6"/>
      <c r="B308" s="5"/>
      <c r="H308" s="4"/>
    </row>
    <row r="309" spans="1:8">
      <c r="A309" s="6"/>
      <c r="B309" s="5"/>
      <c r="H309" s="4"/>
    </row>
    <row r="310" spans="1:8">
      <c r="A310" s="6"/>
      <c r="B310" s="5"/>
      <c r="H310" s="4"/>
    </row>
    <row r="311" spans="1:8">
      <c r="A311" s="6"/>
      <c r="B311" s="5"/>
      <c r="H311" s="4"/>
    </row>
    <row r="312" spans="1:8">
      <c r="A312" s="6"/>
      <c r="B312" s="5"/>
      <c r="H312" s="4"/>
    </row>
    <row r="313" spans="1:8">
      <c r="A313" s="6"/>
      <c r="B313" s="5"/>
      <c r="H313" s="4"/>
    </row>
    <row r="314" spans="1:8">
      <c r="A314" s="6"/>
      <c r="B314" s="5"/>
      <c r="H314" s="4"/>
    </row>
    <row r="315" spans="1:8">
      <c r="A315" s="6"/>
      <c r="B315" s="5"/>
      <c r="H315" s="4"/>
    </row>
    <row r="316" spans="1:8">
      <c r="A316" s="6"/>
      <c r="B316" s="5"/>
      <c r="H316" s="4"/>
    </row>
    <row r="317" spans="1:8">
      <c r="A317" s="6"/>
      <c r="B317" s="5"/>
      <c r="H317" s="4"/>
    </row>
    <row r="318" spans="1:8">
      <c r="A318" s="6"/>
      <c r="B318" s="5"/>
      <c r="H318" s="4"/>
    </row>
    <row r="319" spans="1:8">
      <c r="A319" s="6"/>
      <c r="B319" s="5"/>
      <c r="H319" s="4"/>
    </row>
    <row r="320" spans="1:8">
      <c r="A320" s="6"/>
      <c r="B320" s="5"/>
      <c r="H320" s="4"/>
    </row>
    <row r="321" spans="1:8">
      <c r="A321" s="6"/>
      <c r="B321" s="5"/>
      <c r="H321" s="4"/>
    </row>
    <row r="322" spans="1:8">
      <c r="A322" s="6"/>
      <c r="B322" s="5"/>
      <c r="H322" s="4"/>
    </row>
    <row r="323" spans="1:8">
      <c r="A323" s="6"/>
      <c r="B323" s="5"/>
      <c r="H323" s="4"/>
    </row>
    <row r="324" spans="1:8">
      <c r="A324" s="6"/>
      <c r="B324" s="5"/>
      <c r="H324" s="4"/>
    </row>
    <row r="325" spans="1:8">
      <c r="A325" s="6"/>
      <c r="B325" s="5"/>
      <c r="H325" s="4"/>
    </row>
    <row r="326" spans="1:8">
      <c r="A326" s="6"/>
      <c r="B326" s="5"/>
      <c r="H326" s="4"/>
    </row>
    <row r="327" spans="1:8">
      <c r="A327" s="6"/>
      <c r="B327" s="5"/>
      <c r="H327" s="4"/>
    </row>
    <row r="328" spans="1:8">
      <c r="A328" s="6"/>
      <c r="B328" s="5"/>
      <c r="H328" s="4"/>
    </row>
    <row r="329" spans="1:8">
      <c r="A329" s="6"/>
      <c r="B329" s="5"/>
      <c r="H329" s="4"/>
    </row>
    <row r="330" spans="1:8">
      <c r="A330" s="6"/>
      <c r="B330" s="5"/>
      <c r="H330" s="4"/>
    </row>
    <row r="331" spans="1:8">
      <c r="A331" s="6"/>
      <c r="B331" s="5"/>
      <c r="H331" s="4"/>
    </row>
    <row r="332" spans="1:8">
      <c r="A332" s="6"/>
      <c r="B332" s="5"/>
      <c r="H332" s="4"/>
    </row>
    <row r="333" spans="1:8">
      <c r="A333" s="6"/>
      <c r="B333" s="5"/>
      <c r="H333" s="4"/>
    </row>
    <row r="334" spans="1:8">
      <c r="A334" s="6"/>
      <c r="B334" s="5"/>
      <c r="H334" s="4"/>
    </row>
    <row r="335" spans="1:8">
      <c r="A335" s="6"/>
      <c r="B335" s="5"/>
      <c r="H335" s="4"/>
    </row>
    <row r="336" spans="1:8">
      <c r="A336" s="6"/>
      <c r="B336" s="5"/>
      <c r="H336" s="4"/>
    </row>
    <row r="337" spans="1:8">
      <c r="A337" s="6"/>
      <c r="B337" s="5"/>
      <c r="H337" s="4"/>
    </row>
    <row r="338" spans="1:8">
      <c r="A338" s="6"/>
      <c r="B338" s="5"/>
      <c r="H338" s="4"/>
    </row>
    <row r="339" spans="1:8">
      <c r="A339" s="6"/>
      <c r="B339" s="5"/>
      <c r="H339" s="4"/>
    </row>
    <row r="340" spans="1:8">
      <c r="A340" s="6"/>
      <c r="B340" s="5"/>
      <c r="H340" s="4"/>
    </row>
    <row r="341" spans="1:8">
      <c r="A341" s="6"/>
      <c r="B341" s="5"/>
      <c r="H341" s="4"/>
    </row>
    <row r="342" spans="1:8">
      <c r="A342" s="6"/>
      <c r="B342" s="5"/>
      <c r="H342" s="4"/>
    </row>
    <row r="343" spans="1:8">
      <c r="A343" s="6"/>
      <c r="B343" s="5"/>
      <c r="H343" s="4"/>
    </row>
    <row r="344" spans="1:8">
      <c r="A344" s="6"/>
      <c r="B344" s="5"/>
      <c r="H344" s="4"/>
    </row>
    <row r="345" spans="1:8">
      <c r="A345" s="6"/>
      <c r="B345" s="5"/>
      <c r="H345" s="4"/>
    </row>
    <row r="346" spans="1:8">
      <c r="A346" s="6"/>
      <c r="B346" s="5"/>
      <c r="H346" s="4"/>
    </row>
    <row r="347" spans="1:8">
      <c r="A347" s="6"/>
      <c r="B347" s="5"/>
      <c r="H347" s="4"/>
    </row>
    <row r="348" spans="1:8">
      <c r="A348" s="6"/>
      <c r="B348" s="5"/>
      <c r="H348" s="4"/>
    </row>
    <row r="349" spans="1:8">
      <c r="A349" s="6"/>
      <c r="B349" s="5"/>
      <c r="H349" s="4"/>
    </row>
    <row r="350" spans="1:8">
      <c r="A350" s="6"/>
      <c r="B350" s="5"/>
      <c r="H350" s="4"/>
    </row>
    <row r="351" spans="1:8">
      <c r="A351" s="6"/>
      <c r="B351" s="5"/>
      <c r="H351" s="4"/>
    </row>
    <row r="352" spans="1:8">
      <c r="A352" s="6"/>
      <c r="B352" s="5"/>
      <c r="H352" s="4"/>
    </row>
    <row r="353" spans="1:8">
      <c r="A353" s="6"/>
      <c r="B353" s="5"/>
      <c r="H353" s="4"/>
    </row>
    <row r="354" spans="1:8">
      <c r="A354" s="6"/>
      <c r="B354" s="5"/>
      <c r="H354" s="4"/>
    </row>
    <row r="355" spans="1:8">
      <c r="A355" s="6"/>
      <c r="B355" s="5"/>
      <c r="H355" s="4"/>
    </row>
    <row r="356" spans="1:8">
      <c r="A356" s="6"/>
      <c r="B356" s="5"/>
      <c r="H356" s="4"/>
    </row>
    <row r="357" spans="1:8">
      <c r="A357" s="6"/>
      <c r="B357" s="5"/>
      <c r="H357" s="4"/>
    </row>
    <row r="358" spans="1:8">
      <c r="A358" s="6"/>
      <c r="B358" s="5"/>
      <c r="H358" s="4"/>
    </row>
    <row r="359" spans="1:8">
      <c r="A359" s="6"/>
      <c r="B359" s="5"/>
      <c r="H359" s="4"/>
    </row>
    <row r="360" spans="1:8">
      <c r="A360" s="6"/>
      <c r="B360" s="5"/>
      <c r="H360" s="4"/>
    </row>
    <row r="361" spans="1:8">
      <c r="A361" s="6"/>
      <c r="B361" s="5"/>
      <c r="H361" s="4"/>
    </row>
    <row r="362" spans="1:8">
      <c r="A362" s="6"/>
      <c r="B362" s="5"/>
      <c r="H362" s="4"/>
    </row>
    <row r="363" spans="1:8">
      <c r="A363" s="6"/>
      <c r="B363" s="5"/>
      <c r="H363" s="4"/>
    </row>
    <row r="364" spans="1:8">
      <c r="A364" s="6"/>
      <c r="B364" s="5"/>
      <c r="H364" s="4"/>
    </row>
    <row r="365" spans="1:8">
      <c r="A365" s="6"/>
      <c r="B365" s="5"/>
      <c r="H365" s="4"/>
    </row>
    <row r="366" spans="1:8">
      <c r="A366" s="6"/>
      <c r="B366" s="5"/>
      <c r="H366" s="4"/>
    </row>
    <row r="367" spans="1:8">
      <c r="A367" s="6"/>
      <c r="B367" s="5"/>
      <c r="H367" s="4"/>
    </row>
    <row r="368" spans="1:8">
      <c r="A368" s="6"/>
      <c r="B368" s="5"/>
      <c r="H368" s="4"/>
    </row>
    <row r="369" spans="1:2">
      <c r="A369" s="3"/>
      <c r="B369" s="2"/>
    </row>
    <row r="370" spans="1:2">
      <c r="A370" s="3"/>
      <c r="B370" s="2"/>
    </row>
    <row r="371" spans="1:2">
      <c r="A371" s="3"/>
      <c r="B371" s="2"/>
    </row>
    <row r="372" spans="1:2">
      <c r="A372" s="3"/>
      <c r="B372" s="2"/>
    </row>
    <row r="373" spans="1:2">
      <c r="A373" s="3"/>
      <c r="B373" s="2"/>
    </row>
  </sheetData>
  <mergeCells count="3">
    <mergeCell ref="A1:M1"/>
    <mergeCell ref="G4:I4"/>
    <mergeCell ref="A218:L219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73"/>
  <sheetViews>
    <sheetView zoomScaleNormal="100" workbookViewId="0">
      <selection activeCell="M3" sqref="M3"/>
    </sheetView>
  </sheetViews>
  <sheetFormatPr defaultRowHeight="15"/>
  <cols>
    <col min="1" max="1" width="10.7109375" customWidth="1"/>
    <col min="3" max="3" width="10.5703125" bestFit="1" customWidth="1"/>
    <col min="4" max="4" width="10.5703125" customWidth="1"/>
    <col min="5" max="5" width="13.140625" customWidth="1"/>
    <col min="6" max="6" width="10.5703125" customWidth="1"/>
    <col min="7" max="7" width="9.28515625" bestFit="1" customWidth="1"/>
    <col min="8" max="8" width="9.5703125" bestFit="1" customWidth="1"/>
    <col min="9" max="9" width="11.5703125" bestFit="1" customWidth="1"/>
    <col min="10" max="10" width="15.42578125" bestFit="1" customWidth="1"/>
    <col min="11" max="11" width="14.140625" bestFit="1" customWidth="1"/>
    <col min="12" max="12" width="10.28515625" bestFit="1" customWidth="1"/>
    <col min="13" max="13" width="13.28515625" customWidth="1"/>
  </cols>
  <sheetData>
    <row r="1" spans="1:15">
      <c r="A1" s="33" t="s">
        <v>35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5">
      <c r="B2" s="39" t="s">
        <v>16</v>
      </c>
      <c r="C2" s="38">
        <v>9.5979688358865749E-4</v>
      </c>
      <c r="D2" s="38"/>
      <c r="E2" s="52" t="s">
        <v>25</v>
      </c>
      <c r="F2" s="38">
        <v>1</v>
      </c>
      <c r="H2" s="52" t="s">
        <v>31</v>
      </c>
      <c r="I2" s="38">
        <v>0</v>
      </c>
    </row>
    <row r="3" spans="1:15" ht="33">
      <c r="A3" s="30" t="s">
        <v>5</v>
      </c>
      <c r="B3" s="30" t="s">
        <v>4</v>
      </c>
      <c r="C3" s="31" t="s">
        <v>29</v>
      </c>
      <c r="D3" s="31" t="s">
        <v>34</v>
      </c>
      <c r="E3" s="31" t="s">
        <v>28</v>
      </c>
      <c r="F3" s="31" t="s">
        <v>3</v>
      </c>
      <c r="G3" s="30" t="s">
        <v>2</v>
      </c>
      <c r="H3" s="30" t="s">
        <v>1</v>
      </c>
      <c r="L3" s="30" t="s">
        <v>0</v>
      </c>
    </row>
    <row r="4" spans="1:15">
      <c r="A4" s="6">
        <v>35065</v>
      </c>
      <c r="B4" s="28">
        <v>1.68</v>
      </c>
      <c r="C4" s="51"/>
      <c r="D4" s="51"/>
      <c r="E4" s="51">
        <f>B4-$C$7</f>
        <v>0.33499999999999974</v>
      </c>
      <c r="F4" s="29"/>
      <c r="G4" s="37"/>
      <c r="H4" s="36"/>
      <c r="I4" s="36"/>
      <c r="J4" s="36"/>
      <c r="K4" s="8" t="s">
        <v>12</v>
      </c>
      <c r="L4" s="8" t="s">
        <v>12</v>
      </c>
      <c r="M4" s="8" t="s">
        <v>12</v>
      </c>
      <c r="N4" s="5"/>
      <c r="O4" s="5"/>
    </row>
    <row r="5" spans="1:15">
      <c r="A5" s="6">
        <v>35096</v>
      </c>
      <c r="B5" s="28">
        <v>1.2</v>
      </c>
      <c r="C5" s="51"/>
      <c r="D5" s="51"/>
      <c r="E5" s="51">
        <f>B5-$C$7</f>
        <v>-0.14500000000000024</v>
      </c>
      <c r="F5" s="34"/>
      <c r="G5" s="1"/>
      <c r="H5" s="1"/>
      <c r="I5" s="4"/>
      <c r="J5" s="1"/>
      <c r="K5" s="1"/>
      <c r="L5" s="1"/>
      <c r="M5" s="8"/>
      <c r="N5" s="5"/>
      <c r="O5" s="5"/>
    </row>
    <row r="6" spans="1:15">
      <c r="A6" s="6">
        <v>35125</v>
      </c>
      <c r="B6" s="28">
        <v>1.27</v>
      </c>
      <c r="C6" s="51"/>
      <c r="D6" s="51"/>
      <c r="E6" s="51">
        <f>B6-$C$7</f>
        <v>-7.5000000000000178E-2</v>
      </c>
      <c r="F6" s="34"/>
      <c r="G6" s="1">
        <f>ABS(B6-F6)</f>
        <v>1.27</v>
      </c>
      <c r="H6" s="1">
        <f>G6^2</f>
        <v>1.6129</v>
      </c>
      <c r="I6" s="4">
        <f>ABS((B6-F6)/B6)</f>
        <v>1</v>
      </c>
      <c r="J6" s="1">
        <f>ABS((F6-B6)/B5)^2</f>
        <v>1.1200694444444446</v>
      </c>
      <c r="K6" s="1">
        <f>ABS((B6-B5)/B5)^2</f>
        <v>3.4027777777777845E-3</v>
      </c>
      <c r="L6" s="1">
        <f>F6-B6</f>
        <v>-1.27</v>
      </c>
      <c r="M6" s="1"/>
      <c r="N6" s="5"/>
      <c r="O6" s="5"/>
    </row>
    <row r="7" spans="1:15">
      <c r="A7" s="6">
        <v>35156</v>
      </c>
      <c r="B7" s="28">
        <v>1.23</v>
      </c>
      <c r="C7" s="51">
        <f>SUM(B4:B7)/4</f>
        <v>1.3450000000000002</v>
      </c>
      <c r="D7" s="51">
        <v>0</v>
      </c>
      <c r="E7" s="51">
        <f>B7-$C$7</f>
        <v>-0.11500000000000021</v>
      </c>
      <c r="F7" s="34"/>
      <c r="G7" s="1">
        <f>ABS(B7-F7)</f>
        <v>1.23</v>
      </c>
      <c r="H7" s="1">
        <f>G7^2</f>
        <v>1.5128999999999999</v>
      </c>
      <c r="I7" s="4">
        <f>ABS((B7-F7)/B7)</f>
        <v>1</v>
      </c>
      <c r="J7" s="1">
        <f>ABS((F7-B7)/B6)^2</f>
        <v>0.93799987599975188</v>
      </c>
      <c r="K7" s="1">
        <f>ABS((B7-B6)/B6)^2</f>
        <v>9.9200198400396984E-4</v>
      </c>
      <c r="L7" s="1">
        <f>F7-B7</f>
        <v>-1.23</v>
      </c>
      <c r="M7" s="1">
        <f>ABS(L7-L6)^2</f>
        <v>1.6000000000000029E-3</v>
      </c>
      <c r="N7" s="5"/>
      <c r="O7" s="5"/>
    </row>
    <row r="8" spans="1:15">
      <c r="A8" s="6">
        <v>35186</v>
      </c>
      <c r="B8" s="28">
        <v>2.09</v>
      </c>
      <c r="C8" s="51">
        <f>$C$2*(B8-E4)+(1-$C$2)*(C7+D7)</f>
        <v>1.3453935167222717</v>
      </c>
      <c r="D8" s="51">
        <f>$F$2*(C8-C7)+(1-$F$2)*D7</f>
        <v>3.9351672227150303E-4</v>
      </c>
      <c r="E8" s="51">
        <f>$I$2*(B8-C8)+(1-$I$2)*E4</f>
        <v>0.33499999999999974</v>
      </c>
      <c r="F8" s="34">
        <f>C7+D7+E4</f>
        <v>1.68</v>
      </c>
      <c r="G8" s="1">
        <f>ABS(B8-F8)</f>
        <v>0.40999999999999992</v>
      </c>
      <c r="H8" s="1">
        <f>G8^2</f>
        <v>0.16809999999999994</v>
      </c>
      <c r="I8" s="4">
        <f>ABS((B8-F8)/B8)</f>
        <v>0.19617224880382772</v>
      </c>
      <c r="J8" s="1">
        <f>ABS((F8-B8)/B7)^2</f>
        <v>0.11111111111111106</v>
      </c>
      <c r="K8" s="1">
        <f>ABS((B8-B7)/B7)^2</f>
        <v>0.48886244960010566</v>
      </c>
      <c r="L8" s="1">
        <f>F8-B8</f>
        <v>-0.40999999999999992</v>
      </c>
      <c r="M8" s="1">
        <f>ABS(L8-L7)^2</f>
        <v>0.67240000000000011</v>
      </c>
      <c r="N8" s="5"/>
      <c r="O8" s="5"/>
    </row>
    <row r="9" spans="1:15">
      <c r="A9" s="6">
        <v>35217</v>
      </c>
      <c r="B9" s="28">
        <v>2.19</v>
      </c>
      <c r="C9" s="51">
        <f>$C$2*(B9-E5)+(1-$C$2)*(C8+D8)</f>
        <v>1.3467364769670487</v>
      </c>
      <c r="D9" s="51">
        <f>$F$2*(C9-C8)+(1-$F$2)*D8</f>
        <v>1.3429602447769806E-3</v>
      </c>
      <c r="E9" s="51">
        <f>$I$2*(B9-C9)+(1-$I$2)*E5</f>
        <v>-0.14500000000000024</v>
      </c>
      <c r="F9" s="34">
        <f>C8+D8+E5</f>
        <v>1.200787033444543</v>
      </c>
      <c r="G9" s="1">
        <f>ABS(B9-F9)</f>
        <v>0.98921296655545699</v>
      </c>
      <c r="H9" s="1">
        <f>G9^2</f>
        <v>0.9785422932014477</v>
      </c>
      <c r="I9" s="4">
        <f>ABS((B9-F9)/B9)</f>
        <v>0.4516954185184735</v>
      </c>
      <c r="J9" s="1">
        <f>ABS((F9-B9)/B8)^2</f>
        <v>0.22402012160926899</v>
      </c>
      <c r="K9" s="1">
        <f>ABS((B9-B8)/B8)^2</f>
        <v>2.2893248780934549E-3</v>
      </c>
      <c r="L9" s="1">
        <f>F9-B9</f>
        <v>-0.98921296655545699</v>
      </c>
      <c r="M9" s="1">
        <f>ABS(L9-L8)^2</f>
        <v>0.33548766062597302</v>
      </c>
      <c r="N9" s="5"/>
      <c r="O9" s="5"/>
    </row>
    <row r="10" spans="1:15">
      <c r="A10" s="6">
        <v>35247</v>
      </c>
      <c r="B10" s="28">
        <v>4.6100000000000003</v>
      </c>
      <c r="C10" s="51">
        <f>$C$2*(B10-E6)+(1-$C$2)*(C9+D9)</f>
        <v>1.3512822031687728</v>
      </c>
      <c r="D10" s="51">
        <f>$F$2*(C10-C9)+(1-$F$2)*D9</f>
        <v>4.5457262017241096E-3</v>
      </c>
      <c r="E10" s="51">
        <f>$I$2*(B10-C10)+(1-$I$2)*E6</f>
        <v>-7.5000000000000178E-2</v>
      </c>
      <c r="F10" s="34">
        <f>C9+D9+E6</f>
        <v>1.2730794372118255</v>
      </c>
      <c r="G10" s="1">
        <f>ABS(B10-F10)</f>
        <v>3.3369205627881748</v>
      </c>
      <c r="H10" s="1">
        <f>G10^2</f>
        <v>11.135038842358549</v>
      </c>
      <c r="I10" s="4">
        <f>ABS((B10-F10)/B10)</f>
        <v>0.72384393986728301</v>
      </c>
      <c r="J10" s="1">
        <f>ABS((F10-B10)/B9)^2</f>
        <v>2.3216861288043518</v>
      </c>
      <c r="K10" s="1">
        <f>ABS((B10-B9)/B9)^2</f>
        <v>1.221075457142262</v>
      </c>
      <c r="L10" s="1">
        <f>F10-B10</f>
        <v>-3.3369205627881748</v>
      </c>
      <c r="M10" s="1">
        <f>ABS(L10-L9)^2</f>
        <v>5.5117309574088074</v>
      </c>
      <c r="N10" s="5"/>
      <c r="O10" s="5"/>
    </row>
    <row r="11" spans="1:15">
      <c r="A11" s="6">
        <v>35278</v>
      </c>
      <c r="B11" s="28">
        <v>13.66</v>
      </c>
      <c r="C11" s="51">
        <f>$C$2*(B11-E7)+(1-$C$2)*(C10+D10)</f>
        <v>1.3677478120206383</v>
      </c>
      <c r="D11" s="51">
        <f>$F$2*(C11-C10)+(1-$F$2)*D10</f>
        <v>1.6465608851865543E-2</v>
      </c>
      <c r="E11" s="51">
        <f>$I$2*(B11-C11)+(1-$I$2)*E7</f>
        <v>-0.11500000000000021</v>
      </c>
      <c r="F11" s="34">
        <f>C10+D10+E7</f>
        <v>1.2408279293704967</v>
      </c>
      <c r="G11" s="1">
        <f>ABS(B11-F11)</f>
        <v>12.419172070629504</v>
      </c>
      <c r="H11" s="1">
        <f>G11^2</f>
        <v>154.23583491990391</v>
      </c>
      <c r="I11" s="4">
        <f>ABS((B11-F11)/B11)</f>
        <v>0.90916340194945122</v>
      </c>
      <c r="J11" s="1">
        <f>ABS((F11-B11)/B10)^2</f>
        <v>7.2574397315984713</v>
      </c>
      <c r="K11" s="1">
        <f>ABS((B11-B10)/B10)^2</f>
        <v>3.853854442619788</v>
      </c>
      <c r="L11" s="1">
        <f>F11-B11</f>
        <v>-12.419172070629504</v>
      </c>
      <c r="M11" s="1">
        <f>ABS(L11-L10)^2</f>
        <v>82.487292451686102</v>
      </c>
      <c r="N11" s="5"/>
      <c r="O11" s="5"/>
    </row>
    <row r="12" spans="1:15">
      <c r="A12" s="6">
        <v>35309</v>
      </c>
      <c r="B12" s="28">
        <v>15.38</v>
      </c>
      <c r="C12" s="51">
        <f>$C$2*(B12-E8)+(1-$C$2)*(C11+D11)</f>
        <v>1.3973250012585201</v>
      </c>
      <c r="D12" s="51">
        <f>$F$2*(C12-C11)+(1-$F$2)*D11</f>
        <v>2.9577189237881774E-2</v>
      </c>
      <c r="E12" s="51">
        <f>$I$2*(B12-C12)+(1-$I$2)*E8</f>
        <v>0.33499999999999974</v>
      </c>
      <c r="F12" s="34">
        <f>C11+D11+E8</f>
        <v>1.7192134208725036</v>
      </c>
      <c r="G12" s="1">
        <f>ABS(B12-F12)</f>
        <v>13.660786579127498</v>
      </c>
      <c r="H12" s="1">
        <f>G12^2</f>
        <v>186.61708996046997</v>
      </c>
      <c r="I12" s="4">
        <f>ABS((B12-F12)/B12)</f>
        <v>0.88821759292116365</v>
      </c>
      <c r="J12" s="1">
        <f>ABS((F12-B12)/B11)^2</f>
        <v>1.0001151686345764</v>
      </c>
      <c r="K12" s="1">
        <f>ABS((B12-B11)/B11)^2</f>
        <v>1.5854607504142665E-2</v>
      </c>
      <c r="L12" s="1">
        <f>F12-B12</f>
        <v>-13.660786579127498</v>
      </c>
      <c r="M12" s="1">
        <f>ABS(L12-L11)^2</f>
        <v>1.5416065877127156</v>
      </c>
      <c r="O12" s="5"/>
    </row>
    <row r="13" spans="1:15">
      <c r="A13" s="6">
        <v>35339</v>
      </c>
      <c r="B13" s="28">
        <v>13.01</v>
      </c>
      <c r="C13" s="51">
        <f>$C$2*(B13-E9)+(1-$C$2)*(C12+D12)</f>
        <v>1.4381587822243864</v>
      </c>
      <c r="D13" s="51">
        <f>$F$2*(C13-C12)+(1-$F$2)*D12</f>
        <v>4.0833780965866318E-2</v>
      </c>
      <c r="E13" s="51">
        <f>$I$2*(B13-C13)+(1-$I$2)*E9</f>
        <v>-0.14500000000000024</v>
      </c>
      <c r="F13" s="34">
        <f>C12+D12+E9</f>
        <v>1.2819021904964016</v>
      </c>
      <c r="G13" s="1">
        <f>ABS(B13-F13)</f>
        <v>11.728097809503598</v>
      </c>
      <c r="H13" s="1">
        <f>G13^2</f>
        <v>137.54827822928311</v>
      </c>
      <c r="I13" s="4">
        <f>ABS((B13-F13)/B13)</f>
        <v>0.90146793309020745</v>
      </c>
      <c r="J13" s="1">
        <f>ABS((F13-B13)/B12)^2</f>
        <v>0.58149031737501755</v>
      </c>
      <c r="K13" s="1">
        <f>ABS((B13-B12)/B12)^2</f>
        <v>2.3745647751542642E-2</v>
      </c>
      <c r="L13" s="1">
        <f>F13-B13</f>
        <v>-11.728097809503598</v>
      </c>
      <c r="M13" s="1">
        <f>ABS(L13-L12)^2</f>
        <v>3.7352858802303421</v>
      </c>
    </row>
    <row r="14" spans="1:15">
      <c r="A14" s="6">
        <v>35370</v>
      </c>
      <c r="B14" s="28">
        <v>18.23</v>
      </c>
      <c r="C14" s="51">
        <f>$C$2*(B14-E10)+(1-$C$2)*(C13+D13)</f>
        <v>1.4951421126913425</v>
      </c>
      <c r="D14" s="51">
        <f>$F$2*(C14-C13)+(1-$F$2)*D13</f>
        <v>5.6983330466956028E-2</v>
      </c>
      <c r="E14" s="51">
        <f>$I$2*(B14-C14)+(1-$I$2)*E10</f>
        <v>-7.5000000000000178E-2</v>
      </c>
      <c r="F14" s="34">
        <f>C13+D13+E10</f>
        <v>1.4039925631902526</v>
      </c>
      <c r="G14" s="1">
        <f>ABS(B14-F14)</f>
        <v>16.826007436809746</v>
      </c>
      <c r="H14" s="1">
        <f>G14^2</f>
        <v>283.11452626357686</v>
      </c>
      <c r="I14" s="4">
        <f>ABS((B14-F14)/B14)</f>
        <v>0.92298450009927291</v>
      </c>
      <c r="J14" s="1">
        <f>ABS((F14-B14)/B13)^2</f>
        <v>1.6726595710600249</v>
      </c>
      <c r="K14" s="1">
        <f>ABS((B14-B13)/B13)^2</f>
        <v>0.16098537103546556</v>
      </c>
      <c r="L14" s="1">
        <f>F14-B14</f>
        <v>-16.826007436809746</v>
      </c>
      <c r="M14" s="1">
        <f>ABS(L14-L13)^2</f>
        <v>25.988682568180707</v>
      </c>
    </row>
    <row r="15" spans="1:15">
      <c r="A15" s="6">
        <v>35400</v>
      </c>
      <c r="B15" s="28">
        <v>4.32</v>
      </c>
      <c r="C15" s="51">
        <f>$C$2*(B15-E11)+(1-$C$2)*(C14+D14)</f>
        <v>1.5548924171737322</v>
      </c>
      <c r="D15" s="51">
        <f>$F$2*(C15-C14)+(1-$F$2)*D14</f>
        <v>5.9750304482389716E-2</v>
      </c>
      <c r="E15" s="51">
        <f>$I$2*(B15-C15)+(1-$I$2)*E11</f>
        <v>-0.11500000000000021</v>
      </c>
      <c r="F15" s="34">
        <f>C14+D14+E11</f>
        <v>1.4371254431582983</v>
      </c>
      <c r="G15" s="1">
        <f>ABS(B15-F15)</f>
        <v>2.8828745568417018</v>
      </c>
      <c r="H15" s="1">
        <f>G15^2</f>
        <v>8.3109657104852381</v>
      </c>
      <c r="I15" s="4">
        <f>ABS((B15-F15)/B15)</f>
        <v>0.6673320733429865</v>
      </c>
      <c r="J15" s="1">
        <f>ABS((F15-B15)/B14)^2</f>
        <v>2.5007953502302178E-2</v>
      </c>
      <c r="K15" s="1">
        <f>ABS((B15-B14)/B14)^2</f>
        <v>0.58221169195105271</v>
      </c>
      <c r="L15" s="1">
        <f>F15-B15</f>
        <v>-2.8828745568417018</v>
      </c>
      <c r="M15" s="1">
        <f>ABS(L15-L14)^2</f>
        <v>194.41095450844594</v>
      </c>
    </row>
    <row r="16" spans="1:15">
      <c r="A16" s="6">
        <v>35431</v>
      </c>
      <c r="B16" s="28">
        <v>1.81</v>
      </c>
      <c r="C16" s="51">
        <f>$C$2*(B16-E12)+(1-$C$2)*(C15+D15)</f>
        <v>1.6145086930070607</v>
      </c>
      <c r="D16" s="51">
        <f>$F$2*(C16-C15)+(1-$F$2)*D15</f>
        <v>5.9616275833328514E-2</v>
      </c>
      <c r="E16" s="51">
        <f>$I$2*(B16-C16)+(1-$I$2)*E12</f>
        <v>0.33499999999999974</v>
      </c>
      <c r="F16" s="34">
        <f>C15+D15+E12</f>
        <v>1.9496427216561216</v>
      </c>
      <c r="G16" s="1">
        <f>ABS(B16-F16)</f>
        <v>0.13964272165612157</v>
      </c>
      <c r="H16" s="1">
        <f>G16^2</f>
        <v>1.9500089711529046E-2</v>
      </c>
      <c r="I16" s="4">
        <f>ABS((B16-F16)/B16)</f>
        <v>7.7150674948133463E-2</v>
      </c>
      <c r="J16" s="1">
        <f>ABS((F16-B16)/B15)^2</f>
        <v>1.0448864943163282E-3</v>
      </c>
      <c r="K16" s="1">
        <f>ABS((B16-B15)/B15)^2</f>
        <v>0.33758251886145402</v>
      </c>
      <c r="L16" s="1">
        <f>F16-B16</f>
        <v>0.13964272165612157</v>
      </c>
      <c r="M16" s="1">
        <f>ABS(L16-L15)^2</f>
        <v>9.1356106988178905</v>
      </c>
    </row>
    <row r="17" spans="1:13">
      <c r="A17" s="6">
        <v>35462</v>
      </c>
      <c r="B17" s="28">
        <v>1.28</v>
      </c>
      <c r="C17" s="51">
        <f>$C$2*(B17-E13)+(1-$C$2)*(C16+D16)</f>
        <v>1.6738858594716721</v>
      </c>
      <c r="D17" s="51">
        <f>$F$2*(C17-C16)+(1-$F$2)*D16</f>
        <v>5.9377166464611442E-2</v>
      </c>
      <c r="E17" s="51">
        <f>$I$2*(B17-C17)+(1-$I$2)*E13</f>
        <v>-0.14500000000000024</v>
      </c>
      <c r="F17" s="34">
        <f>C16+D16+E13</f>
        <v>1.529124968840389</v>
      </c>
      <c r="G17" s="1">
        <f>ABS(B17-F17)</f>
        <v>0.24912496884038893</v>
      </c>
      <c r="H17" s="1">
        <f>G17^2</f>
        <v>6.2063250099724757E-2</v>
      </c>
      <c r="I17" s="4">
        <f>ABS((B17-F17)/B17)</f>
        <v>0.19462888190655384</v>
      </c>
      <c r="J17" s="1">
        <f>ABS((F17-B17)/B16)^2</f>
        <v>1.894424776402575E-2</v>
      </c>
      <c r="K17" s="1">
        <f>ABS((B17-B16)/B16)^2</f>
        <v>8.5742193461738059E-2</v>
      </c>
      <c r="L17" s="1">
        <f>F17-B17</f>
        <v>0.24912496884038893</v>
      </c>
      <c r="M17" s="1">
        <f>ABS(L17-L16)^2</f>
        <v>1.1986362448517017E-2</v>
      </c>
    </row>
    <row r="18" spans="1:13">
      <c r="A18" s="6">
        <v>35490</v>
      </c>
      <c r="B18" s="28">
        <v>1.67</v>
      </c>
      <c r="C18" s="51">
        <f>$C$2*(B18-E14)+(1-$C$2)*(C17+D17)</f>
        <v>1.7332742910474128</v>
      </c>
      <c r="D18" s="51">
        <f>$F$2*(C18-C17)+(1-$F$2)*D17</f>
        <v>5.9388431575740697E-2</v>
      </c>
      <c r="E18" s="51">
        <f>$I$2*(B18-C18)+(1-$I$2)*E14</f>
        <v>-7.5000000000000178E-2</v>
      </c>
      <c r="F18" s="34">
        <f>C17+D17+E14</f>
        <v>1.6582630259362834</v>
      </c>
      <c r="G18" s="1">
        <f>ABS(B18-F18)</f>
        <v>1.1736974063716543E-2</v>
      </c>
      <c r="H18" s="1">
        <f>G18^2</f>
        <v>1.3775656017235482E-4</v>
      </c>
      <c r="I18" s="4">
        <f>ABS((B18-F18)/B18)</f>
        <v>7.0281281818661938E-3</v>
      </c>
      <c r="J18" s="1">
        <f>ABS((F18-B18)/B17)^2</f>
        <v>8.4079931745822037E-5</v>
      </c>
      <c r="K18" s="1">
        <f>ABS((B18-B17)/B17)^2</f>
        <v>9.2834472656249972E-2</v>
      </c>
      <c r="L18" s="1">
        <f>F18-B18</f>
        <v>-1.1736974063716543E-2</v>
      </c>
      <c r="M18" s="1">
        <f>ABS(L18-L17)^2</f>
        <v>6.8048953255704786E-2</v>
      </c>
    </row>
    <row r="19" spans="1:13">
      <c r="A19" s="6">
        <v>35521</v>
      </c>
      <c r="B19" s="28">
        <v>3.4</v>
      </c>
      <c r="C19" s="51">
        <f>$C$2*(B19-E15)+(1-$C$2)*(C18+D18)</f>
        <v>1.7943158165744686</v>
      </c>
      <c r="D19" s="51">
        <f>$F$2*(C19-C18)+(1-$F$2)*D18</f>
        <v>6.1041525527055773E-2</v>
      </c>
      <c r="E19" s="51">
        <f>$I$2*(B19-C19)+(1-$I$2)*E15</f>
        <v>-0.11500000000000021</v>
      </c>
      <c r="F19" s="34">
        <f>C18+D18+E15</f>
        <v>1.6776627226231533</v>
      </c>
      <c r="G19" s="1">
        <f>ABS(B19-F19)</f>
        <v>1.7223372773768466</v>
      </c>
      <c r="H19" s="1">
        <f>G19^2</f>
        <v>2.9664456970418889</v>
      </c>
      <c r="I19" s="4">
        <f>ABS((B19-F19)/B19)</f>
        <v>0.50656978746377845</v>
      </c>
      <c r="J19" s="1">
        <f>ABS((F19-B19)/B18)^2</f>
        <v>1.0636615500885254</v>
      </c>
      <c r="K19" s="1">
        <f>ABS((B19-B18)/B18)^2</f>
        <v>1.0731471189357813</v>
      </c>
      <c r="L19" s="1">
        <f>F19-B19</f>
        <v>-1.7223372773768466</v>
      </c>
      <c r="M19" s="1">
        <f>ABS(L19-L18)^2</f>
        <v>2.9261533976949727</v>
      </c>
    </row>
    <row r="20" spans="1:13">
      <c r="A20" s="6">
        <v>35551</v>
      </c>
      <c r="B20" s="28">
        <v>2.65</v>
      </c>
      <c r="C20" s="51">
        <f>$C$2*(B20-E16)+(1-$C$2)*(C19+D19)</f>
        <v>1.8557985056921398</v>
      </c>
      <c r="D20" s="51">
        <f>$F$2*(C20-C19)+(1-$F$2)*D19</f>
        <v>6.1482689117671185E-2</v>
      </c>
      <c r="E20" s="51">
        <f>$I$2*(B20-C20)+(1-$I$2)*E16</f>
        <v>0.33499999999999974</v>
      </c>
      <c r="F20" s="34">
        <f>C19+D19+E16</f>
        <v>2.1903573421015241</v>
      </c>
      <c r="G20" s="1">
        <f>ABS(B20-F20)</f>
        <v>0.4596426578984758</v>
      </c>
      <c r="H20" s="1">
        <f>G20^2</f>
        <v>0.21127137295997525</v>
      </c>
      <c r="I20" s="4">
        <f>ABS((B20-F20)/B20)</f>
        <v>0.17345005958433049</v>
      </c>
      <c r="J20" s="1">
        <f>ABS((F20-B20)/B19)^2</f>
        <v>1.8276070325257375E-2</v>
      </c>
      <c r="K20" s="1">
        <f>ABS((B20-B19)/B19)^2</f>
        <v>4.8659169550173006E-2</v>
      </c>
      <c r="L20" s="1">
        <f>F20-B20</f>
        <v>-0.4596426578984758</v>
      </c>
      <c r="M20" s="1">
        <f>ABS(L20-L19)^2</f>
        <v>1.5943977020596276</v>
      </c>
    </row>
    <row r="21" spans="1:13">
      <c r="A21" s="6">
        <v>35582</v>
      </c>
      <c r="B21" s="28">
        <v>3.42</v>
      </c>
      <c r="C21" s="51">
        <f>$C$2*(B21-E17)+(1-$C$2)*(C20+D20)</f>
        <v>1.9188626701840632</v>
      </c>
      <c r="D21" s="51">
        <f>$F$2*(C21-C20)+(1-$F$2)*D20</f>
        <v>6.3064164491923425E-2</v>
      </c>
      <c r="E21" s="51">
        <f>$I$2*(B21-C21)+(1-$I$2)*E17</f>
        <v>-0.14500000000000024</v>
      </c>
      <c r="F21" s="34">
        <f>C20+D20+E17</f>
        <v>1.7722811948098107</v>
      </c>
      <c r="G21" s="1">
        <f>ABS(B21-F21)</f>
        <v>1.6477188051901892</v>
      </c>
      <c r="H21" s="1">
        <f>G21^2</f>
        <v>2.7149772609773848</v>
      </c>
      <c r="I21" s="4">
        <f>ABS((B21-F21)/B21)</f>
        <v>0.48178912432461674</v>
      </c>
      <c r="J21" s="1">
        <f>ABS((F21-B21)/B20)^2</f>
        <v>0.38661121551831751</v>
      </c>
      <c r="K21" s="1">
        <f>ABS((B21-B20)/B20)^2</f>
        <v>8.4428622285510846E-2</v>
      </c>
      <c r="L21" s="1">
        <f>F21-B21</f>
        <v>-1.6477188051901892</v>
      </c>
      <c r="M21" s="1">
        <f>ABS(L21-L20)^2</f>
        <v>1.411524931763521</v>
      </c>
    </row>
    <row r="22" spans="1:13">
      <c r="A22" s="6">
        <v>35612</v>
      </c>
      <c r="B22" s="28">
        <v>7.01</v>
      </c>
      <c r="C22" s="51">
        <f>$C$2*(B22-E18)+(1-$C$2)*(C21+D21)</f>
        <v>1.9868247483967898</v>
      </c>
      <c r="D22" s="51">
        <f>$F$2*(C22-C21)+(1-$F$2)*D21</f>
        <v>6.7962078212726595E-2</v>
      </c>
      <c r="E22" s="51">
        <f>$I$2*(B22-C22)+(1-$I$2)*E18</f>
        <v>-7.5000000000000178E-2</v>
      </c>
      <c r="F22" s="34">
        <f>C21+D21+E18</f>
        <v>1.9069268346759864</v>
      </c>
      <c r="G22" s="1">
        <f>ABS(B22-F22)</f>
        <v>5.1030731653240133</v>
      </c>
      <c r="H22" s="1">
        <f>G22^2</f>
        <v>26.041355730650046</v>
      </c>
      <c r="I22" s="4">
        <f>ABS((B22-F22)/B22)</f>
        <v>0.72797049434008754</v>
      </c>
      <c r="J22" s="1">
        <f>ABS((F22-B22)/B21)^2</f>
        <v>2.2264419591199043</v>
      </c>
      <c r="K22" s="1">
        <f>ABS((B22-B21)/B21)^2</f>
        <v>1.1018860504086729</v>
      </c>
      <c r="L22" s="1">
        <f>F22-B22</f>
        <v>-5.1030731653240133</v>
      </c>
      <c r="M22" s="1">
        <f>ABS(L22-L21)^2</f>
        <v>11.939473754095827</v>
      </c>
    </row>
    <row r="23" spans="1:13">
      <c r="A23" s="6">
        <v>35643</v>
      </c>
      <c r="B23" s="28">
        <v>9.5500000000000007</v>
      </c>
      <c r="C23" s="51">
        <f>$C$2*(B23-E19)+(1-$C$2)*(C22+D22)</f>
        <v>2.0620910854967822</v>
      </c>
      <c r="D23" s="51">
        <f>$F$2*(C23-C22)+(1-$F$2)*D22</f>
        <v>7.526633709999242E-2</v>
      </c>
      <c r="E23" s="51">
        <f>$I$2*(B23-C23)+(1-$I$2)*E19</f>
        <v>-0.11500000000000021</v>
      </c>
      <c r="F23" s="34">
        <f>C22+D22+E19</f>
        <v>1.9397868266095162</v>
      </c>
      <c r="G23" s="1">
        <f>ABS(B23-F23)</f>
        <v>7.6102131733904841</v>
      </c>
      <c r="H23" s="1">
        <f>G23^2</f>
        <v>57.915344544446064</v>
      </c>
      <c r="I23" s="4">
        <f>ABS((B23-F23)/B23)</f>
        <v>0.79688096056444857</v>
      </c>
      <c r="J23" s="1">
        <f>ABS((F23-B23)/B22)^2</f>
        <v>1.1785760416532745</v>
      </c>
      <c r="K23" s="1">
        <f>ABS((B23-B22)/B22)^2</f>
        <v>0.13128992411492862</v>
      </c>
      <c r="L23" s="1">
        <f>F23-B23</f>
        <v>-7.6102131733904841</v>
      </c>
      <c r="M23" s="1">
        <f>ABS(L23-L22)^2</f>
        <v>6.2857510200475426</v>
      </c>
    </row>
    <row r="24" spans="1:13">
      <c r="A24" s="6">
        <v>35674</v>
      </c>
      <c r="B24" s="28">
        <v>17.04</v>
      </c>
      <c r="C24" s="51">
        <f>$C$2*(B24-E20)+(1-$C$2)*(C23+D23)</f>
        <v>2.1513394005438</v>
      </c>
      <c r="D24" s="51">
        <f>$F$2*(C24-C23)+(1-$F$2)*D23</f>
        <v>8.9248315047017801E-2</v>
      </c>
      <c r="E24" s="51">
        <f>$I$2*(B24-C24)+(1-$I$2)*E20</f>
        <v>0.33499999999999974</v>
      </c>
      <c r="F24" s="34">
        <f>C23+D23+E20</f>
        <v>2.4723574225967742</v>
      </c>
      <c r="G24" s="1">
        <f>ABS(B24-F24)</f>
        <v>14.567642577403225</v>
      </c>
      <c r="H24" s="1">
        <f>G24^2</f>
        <v>212.21621026297129</v>
      </c>
      <c r="I24" s="4">
        <f>ABS((B24-F24)/B24)</f>
        <v>0.85490860196028318</v>
      </c>
      <c r="J24" s="1">
        <f>ABS((F24-B24)/B23)^2</f>
        <v>2.3268683453082013</v>
      </c>
      <c r="K24" s="1">
        <f>ABS((B24-B23)/B23)^2</f>
        <v>0.61511581371124657</v>
      </c>
      <c r="L24" s="1">
        <f>F24-B24</f>
        <v>-14.567642577403225</v>
      </c>
      <c r="M24" s="1">
        <f>ABS(L24-L23)^2</f>
        <v>48.405823911821081</v>
      </c>
    </row>
    <row r="25" spans="1:13">
      <c r="A25" s="6">
        <v>35704</v>
      </c>
      <c r="B25" s="28">
        <v>8.41</v>
      </c>
      <c r="C25" s="51">
        <f>$C$2*(B25-E21)+(1-$C$2)*(C24+D24)</f>
        <v>2.2466482688230882</v>
      </c>
      <c r="D25" s="51">
        <f>$F$2*(C25-C24)+(1-$F$2)*D24</f>
        <v>9.5308868279288195E-2</v>
      </c>
      <c r="E25" s="51">
        <f>$I$2*(B25-C25)+(1-$I$2)*E21</f>
        <v>-0.14500000000000024</v>
      </c>
      <c r="F25" s="34">
        <f>C24+D24+E21</f>
        <v>2.0955877155908178</v>
      </c>
      <c r="G25" s="1">
        <f>ABS(B25-F25)</f>
        <v>6.3144122844091823</v>
      </c>
      <c r="H25" s="1">
        <f>G25^2</f>
        <v>39.87180249749759</v>
      </c>
      <c r="I25" s="4">
        <f>ABS((B25-F25)/B25)</f>
        <v>0.75082191253379094</v>
      </c>
      <c r="J25" s="1">
        <f>ABS((F25-B25)/B24)^2</f>
        <v>0.13731775309647554</v>
      </c>
      <c r="K25" s="1">
        <f>ABS((B25-B24)/B24)^2</f>
        <v>0.25649707123807008</v>
      </c>
      <c r="L25" s="1">
        <f>F25-B25</f>
        <v>-6.3144122844091823</v>
      </c>
      <c r="M25" s="1">
        <f>ABS(L25-L24)^2</f>
        <v>68.11581026919454</v>
      </c>
    </row>
    <row r="26" spans="1:13">
      <c r="A26" s="6">
        <v>35735</v>
      </c>
      <c r="B26" s="28">
        <v>11.15</v>
      </c>
      <c r="C26" s="51">
        <f>$C$2*(B26-E22)+(1-$C$2)*(C25+D25)</f>
        <v>2.3504830539589703</v>
      </c>
      <c r="D26" s="51">
        <f>$F$2*(C26-C25)+(1-$F$2)*D25</f>
        <v>0.10383478513588207</v>
      </c>
      <c r="E26" s="51">
        <f>$I$2*(B26-C26)+(1-$I$2)*E22</f>
        <v>-7.5000000000000178E-2</v>
      </c>
      <c r="F26" s="34">
        <f>C25+D25+E22</f>
        <v>2.2669571371023762</v>
      </c>
      <c r="G26" s="1">
        <f>ABS(B26-F26)</f>
        <v>8.883042862897625</v>
      </c>
      <c r="H26" s="1">
        <f>G26^2</f>
        <v>78.908450504076427</v>
      </c>
      <c r="I26" s="4">
        <f>ABS((B26-F26)/B26)</f>
        <v>0.79668545855584083</v>
      </c>
      <c r="J26" s="1">
        <f>ABS((F26-B26)/B25)^2</f>
        <v>1.1156591298801528</v>
      </c>
      <c r="K26" s="1">
        <f>ABS((B26-B25)/B25)^2</f>
        <v>0.10614734454905479</v>
      </c>
      <c r="L26" s="1">
        <f>F26-B26</f>
        <v>-8.883042862897625</v>
      </c>
      <c r="M26" s="1">
        <f>ABS(L26-L25)^2</f>
        <v>6.5978630487458716</v>
      </c>
    </row>
    <row r="27" spans="1:13">
      <c r="A27" s="6">
        <v>35765</v>
      </c>
      <c r="B27" s="28">
        <v>3.74</v>
      </c>
      <c r="C27" s="51">
        <f>$C$2*(B27-E23)+(1-$C$2)*(C26+D26)</f>
        <v>2.4556622094677878</v>
      </c>
      <c r="D27" s="51">
        <f>$F$2*(C27-C26)+(1-$F$2)*D26</f>
        <v>0.10517915550881751</v>
      </c>
      <c r="E27" s="51">
        <f>$I$2*(B27-C27)+(1-$I$2)*E23</f>
        <v>-0.11500000000000021</v>
      </c>
      <c r="F27" s="34">
        <f>C26+D26+E23</f>
        <v>2.3393178390948521</v>
      </c>
      <c r="G27" s="1">
        <f>ABS(B27-F27)</f>
        <v>1.4006821609051481</v>
      </c>
      <c r="H27" s="1">
        <f>G27^2</f>
        <v>1.9619105158779151</v>
      </c>
      <c r="I27" s="4">
        <f>ABS((B27-F27)/B27)</f>
        <v>0.37451394676608235</v>
      </c>
      <c r="J27" s="1">
        <f>ABS((F27-B27)/B26)^2</f>
        <v>1.5780816150559353E-2</v>
      </c>
      <c r="K27" s="1">
        <f>ABS((B27-B26)/B26)^2</f>
        <v>0.44165858955539022</v>
      </c>
      <c r="L27" s="1">
        <f>F27-B27</f>
        <v>-1.4006821609051481</v>
      </c>
      <c r="M27" s="1">
        <f>ABS(L27-L26)^2</f>
        <v>55.985721674721347</v>
      </c>
    </row>
    <row r="28" spans="1:13">
      <c r="A28" s="6">
        <v>35796</v>
      </c>
      <c r="B28" s="28">
        <v>2.34</v>
      </c>
      <c r="C28" s="51">
        <f>$C$2*(B28-E24)+(1-$C$2)*(C27+D27)</f>
        <v>2.560307870166731</v>
      </c>
      <c r="D28" s="51">
        <f>$F$2*(C28-C27)+(1-$F$2)*D27</f>
        <v>0.10464566069894321</v>
      </c>
      <c r="E28" s="51">
        <f>$I$2*(B28-C28)+(1-$I$2)*E24</f>
        <v>0.33499999999999974</v>
      </c>
      <c r="F28" s="34">
        <f>C27+D27+E24</f>
        <v>2.8958413649766053</v>
      </c>
      <c r="G28" s="1">
        <f>ABS(B28-F28)</f>
        <v>0.55584136497660541</v>
      </c>
      <c r="H28" s="1">
        <f>G28^2</f>
        <v>0.30895962301905588</v>
      </c>
      <c r="I28" s="4">
        <f>ABS((B28-F28)/B28)</f>
        <v>0.23753904486179719</v>
      </c>
      <c r="J28" s="1">
        <f>ABS((F28-B28)/B27)^2</f>
        <v>2.2088108254386441E-2</v>
      </c>
      <c r="K28" s="1">
        <f>ABS((B28-B27)/B27)^2</f>
        <v>0.14012410992593444</v>
      </c>
      <c r="L28" s="1">
        <f>F28-B28</f>
        <v>0.55584136497660541</v>
      </c>
      <c r="M28" s="1">
        <f>ABS(L28-L27)^2</f>
        <v>3.8279843073287685</v>
      </c>
    </row>
    <row r="29" spans="1:13">
      <c r="A29" s="6">
        <v>35827</v>
      </c>
      <c r="B29" s="28">
        <v>1.74</v>
      </c>
      <c r="C29" s="51">
        <f>$C$2*(B29-E25)+(1-$C$2)*(C28+D28)</f>
        <v>2.6642049338974059</v>
      </c>
      <c r="D29" s="51">
        <f>$F$2*(C29-C28)+(1-$F$2)*D28</f>
        <v>0.10389706373067487</v>
      </c>
      <c r="E29" s="51">
        <f>$I$2*(B29-C29)+(1-$I$2)*E25</f>
        <v>-0.14500000000000024</v>
      </c>
      <c r="F29" s="34">
        <f>C28+D28+E25</f>
        <v>2.5199535308656742</v>
      </c>
      <c r="G29" s="1">
        <f>ABS(B29-F29)</f>
        <v>0.7799535308656742</v>
      </c>
      <c r="H29" s="1">
        <f>G29^2</f>
        <v>0.60832751030983223</v>
      </c>
      <c r="I29" s="4">
        <f>ABS((B29-F29)/B29)</f>
        <v>0.44824915566992768</v>
      </c>
      <c r="J29" s="1">
        <f>ABS((F29-B29)/B28)^2</f>
        <v>0.11109787243586682</v>
      </c>
      <c r="K29" s="1">
        <f>ABS((B29-B28)/B28)^2</f>
        <v>6.5746219592373423E-2</v>
      </c>
      <c r="L29" s="1">
        <f>F29-B29</f>
        <v>0.7799535308656742</v>
      </c>
      <c r="M29" s="1">
        <f>ABS(L29-L28)^2</f>
        <v>5.0226262899489491E-2</v>
      </c>
    </row>
    <row r="30" spans="1:13">
      <c r="A30" s="6">
        <v>35855</v>
      </c>
      <c r="B30" s="28">
        <v>1.21</v>
      </c>
      <c r="C30" s="51">
        <f>$C$2*(B30-E26)+(1-$C$2)*(C29+D29)</f>
        <v>2.7666785209527132</v>
      </c>
      <c r="D30" s="51">
        <f>$F$2*(C30-C29)+(1-$F$2)*D29</f>
        <v>0.10247358705530729</v>
      </c>
      <c r="E30" s="51">
        <f>$I$2*(B30-C30)+(1-$I$2)*E26</f>
        <v>-7.5000000000000178E-2</v>
      </c>
      <c r="F30" s="34">
        <f>C29+D29+E26</f>
        <v>2.6931019976280806</v>
      </c>
      <c r="G30" s="1">
        <f>ABS(B30-F30)</f>
        <v>1.4831019976280806</v>
      </c>
      <c r="H30" s="1">
        <f>G30^2</f>
        <v>2.1995915353684032</v>
      </c>
      <c r="I30" s="4">
        <f>ABS((B30-F30)/B30)</f>
        <v>1.2257041302711411</v>
      </c>
      <c r="J30" s="1">
        <f>ABS((F30-B30)/B29)^2</f>
        <v>0.72651325649636789</v>
      </c>
      <c r="K30" s="1">
        <f>ABS((B30-B29)/B29)^2</f>
        <v>9.2779759545514609E-2</v>
      </c>
      <c r="L30" s="1">
        <f>F30-B30</f>
        <v>1.4831019976280806</v>
      </c>
      <c r="M30" s="1">
        <f>ABS(L30-L29)^2</f>
        <v>0.49441776631032291</v>
      </c>
    </row>
    <row r="31" spans="1:13">
      <c r="A31" s="6">
        <v>35886</v>
      </c>
      <c r="B31" s="28">
        <v>1.1499999999999999</v>
      </c>
      <c r="C31" s="51">
        <f>$C$2*(B31-E27)+(1-$C$2)*(C30+D30)</f>
        <v>2.867612447813952</v>
      </c>
      <c r="D31" s="51">
        <f>$F$2*(C31-C30)+(1-$F$2)*D30</f>
        <v>0.10093392686123881</v>
      </c>
      <c r="E31" s="51">
        <f>$I$2*(B31-C31)+(1-$I$2)*E27</f>
        <v>-0.11500000000000021</v>
      </c>
      <c r="F31" s="34">
        <f>C30+D30+E27</f>
        <v>2.7541521080080202</v>
      </c>
      <c r="G31" s="1">
        <f>ABS(B31-F31)</f>
        <v>1.6041521080080203</v>
      </c>
      <c r="H31" s="1">
        <f>G31^2</f>
        <v>2.5733039856265751</v>
      </c>
      <c r="I31" s="4">
        <f>ABS((B31-F31)/B31)</f>
        <v>1.3949148765287134</v>
      </c>
      <c r="J31" s="1">
        <f>ABS((F31-B31)/B30)^2</f>
        <v>1.7576012469275153</v>
      </c>
      <c r="K31" s="1">
        <f>ABS((B31-B30)/B30)^2</f>
        <v>2.4588484393142586E-3</v>
      </c>
      <c r="L31" s="1">
        <f>F31-B31</f>
        <v>1.6041521080080203</v>
      </c>
      <c r="M31" s="1">
        <f>ABS(L31-L30)^2</f>
        <v>1.4653129222995593E-2</v>
      </c>
    </row>
    <row r="32" spans="1:13">
      <c r="A32" s="6">
        <v>35916</v>
      </c>
      <c r="B32" s="28">
        <v>1.72</v>
      </c>
      <c r="C32" s="51">
        <f>$C$2*(B32-E28)+(1-$C$2)*(C31+D31)</f>
        <v>2.9670264917997593</v>
      </c>
      <c r="D32" s="51">
        <f>$F$2*(C32-C31)+(1-$F$2)*D31</f>
        <v>9.9414043985807332E-2</v>
      </c>
      <c r="E32" s="51">
        <f>$I$2*(B32-C32)+(1-$I$2)*E28</f>
        <v>0.33499999999999974</v>
      </c>
      <c r="F32" s="34">
        <f>C31+D31+E28</f>
        <v>3.3035463746751903</v>
      </c>
      <c r="G32" s="1">
        <f>ABS(B32-F32)</f>
        <v>1.5835463746751903</v>
      </c>
      <c r="H32" s="1">
        <f>G32^2</f>
        <v>2.5076191207469383</v>
      </c>
      <c r="I32" s="4">
        <f>ABS((B32-F32)/B32)</f>
        <v>0.92066649690418045</v>
      </c>
      <c r="J32" s="1">
        <f>ABS((F32-B32)/B31)^2</f>
        <v>1.8961203181451332</v>
      </c>
      <c r="K32" s="1">
        <f>ABS((B32-B31)/B31)^2</f>
        <v>0.24567107750472597</v>
      </c>
      <c r="L32" s="1">
        <f>F32-B32</f>
        <v>1.5835463746751903</v>
      </c>
      <c r="M32" s="1">
        <f>ABS(L32-L31)^2</f>
        <v>4.2459624618370137E-4</v>
      </c>
    </row>
    <row r="33" spans="1:13">
      <c r="A33" s="6">
        <v>35947</v>
      </c>
      <c r="B33" s="28">
        <v>2.4</v>
      </c>
      <c r="C33" s="51">
        <f>$C$2*(B33-E29)+(1-$C$2)*(C32+D32)</f>
        <v>3.0659400587843431</v>
      </c>
      <c r="D33" s="51">
        <f>$F$2*(C33-C32)+(1-$F$2)*D32</f>
        <v>9.8913566984583756E-2</v>
      </c>
      <c r="E33" s="51">
        <f>$I$2*(B33-C33)+(1-$I$2)*E29</f>
        <v>-0.14500000000000024</v>
      </c>
      <c r="F33" s="34">
        <f>C32+D32+E29</f>
        <v>2.9214405357855666</v>
      </c>
      <c r="G33" s="1">
        <f>ABS(B33-F33)</f>
        <v>0.52144053578556671</v>
      </c>
      <c r="H33" s="1">
        <f>G33^2</f>
        <v>0.27190023236033889</v>
      </c>
      <c r="I33" s="4">
        <f>ABS((B33-F33)/B33)</f>
        <v>0.21726688991065279</v>
      </c>
      <c r="J33" s="1">
        <f>ABS((F33-B33)/B32)^2</f>
        <v>9.1907866536079921E-2</v>
      </c>
      <c r="K33" s="1">
        <f>ABS((B33-B32)/B32)^2</f>
        <v>0.15630070308274741</v>
      </c>
      <c r="L33" s="1">
        <f>F33-B33</f>
        <v>0.52144053578556671</v>
      </c>
      <c r="M33" s="1">
        <f>ABS(L33-L32)^2</f>
        <v>1.1280688130034311</v>
      </c>
    </row>
    <row r="34" spans="1:13">
      <c r="A34" s="6">
        <v>35977</v>
      </c>
      <c r="B34" s="28">
        <v>5.07</v>
      </c>
      <c r="C34" s="51">
        <f>$C$2*(B34-E30)+(1-$C$2)*(C33+D33)</f>
        <v>3.1667541640879633</v>
      </c>
      <c r="D34" s="51">
        <f>$F$2*(C34-C33)+(1-$F$2)*D33</f>
        <v>0.10081410530362023</v>
      </c>
      <c r="E34" s="51">
        <f>$I$2*(B34-C34)+(1-$I$2)*E30</f>
        <v>-7.5000000000000178E-2</v>
      </c>
      <c r="F34" s="34">
        <f>C33+D33+E30</f>
        <v>3.0898536257689266</v>
      </c>
      <c r="G34" s="1">
        <f>ABS(B34-F34)</f>
        <v>1.9801463742310736</v>
      </c>
      <c r="H34" s="1">
        <f>G34^2</f>
        <v>3.920979663380467</v>
      </c>
      <c r="I34" s="4">
        <f>ABS((B34-F34)/B34)</f>
        <v>0.39056141503571468</v>
      </c>
      <c r="J34" s="1">
        <f>ABS((F34-B34)/B33)^2</f>
        <v>0.68072563600355329</v>
      </c>
      <c r="K34" s="1">
        <f>ABS((B34-B33)/B33)^2</f>
        <v>1.2376562500000006</v>
      </c>
      <c r="L34" s="1">
        <f>F34-B34</f>
        <v>-1.9801463742310736</v>
      </c>
      <c r="M34" s="1">
        <f>ABS(L34-L33)^2</f>
        <v>6.2579370683666022</v>
      </c>
    </row>
    <row r="35" spans="1:13">
      <c r="A35" s="6">
        <v>36008</v>
      </c>
      <c r="B35" s="28">
        <v>8.89</v>
      </c>
      <c r="C35" s="51">
        <f>$C$2*(B35-E31)+(1-$C$2)*(C34+D34)</f>
        <v>3.2730750384864242</v>
      </c>
      <c r="D35" s="51">
        <f>$F$2*(C35-C34)+(1-$F$2)*D34</f>
        <v>0.10632087439846094</v>
      </c>
      <c r="E35" s="51">
        <f>$I$2*(B35-C35)+(1-$I$2)*E31</f>
        <v>-0.11500000000000021</v>
      </c>
      <c r="F35" s="34">
        <f>C34+D34+E31</f>
        <v>3.1525682693915833</v>
      </c>
      <c r="G35" s="1">
        <f>ABS(B35-F35)</f>
        <v>5.7374317306084173</v>
      </c>
      <c r="H35" s="1">
        <f>G35^2</f>
        <v>32.918122863392298</v>
      </c>
      <c r="I35" s="4">
        <f>ABS((B35-F35)/B35)</f>
        <v>0.64538039714380391</v>
      </c>
      <c r="J35" s="1">
        <f>ABS((F35-B35)/B34)^2</f>
        <v>1.2806166475416088</v>
      </c>
      <c r="K35" s="1">
        <f>ABS((B35-B34)/B34)^2</f>
        <v>0.56768942886375739</v>
      </c>
      <c r="L35" s="1">
        <f>F35-B35</f>
        <v>-5.7374317306084173</v>
      </c>
      <c r="M35" s="1">
        <f>ABS(L35-L34)^2</f>
        <v>14.117193249247622</v>
      </c>
    </row>
    <row r="36" spans="1:13">
      <c r="A36" s="6">
        <v>36039</v>
      </c>
      <c r="B36" s="28">
        <v>8.4</v>
      </c>
      <c r="C36" s="51">
        <f>$C$2*(B36-E32)+(1-$C$2)*(C35+D35)</f>
        <v>3.3838931410854287</v>
      </c>
      <c r="D36" s="51">
        <f>$F$2*(C36-C35)+(1-$F$2)*D35</f>
        <v>0.11081810259900449</v>
      </c>
      <c r="E36" s="51">
        <f>$I$2*(B36-C36)+(1-$I$2)*E32</f>
        <v>0.33499999999999974</v>
      </c>
      <c r="F36" s="34">
        <f>C35+D35+E32</f>
        <v>3.7143959128848847</v>
      </c>
      <c r="G36" s="1">
        <f>ABS(B36-F36)</f>
        <v>4.6856040871151157</v>
      </c>
      <c r="H36" s="1">
        <f>G36^2</f>
        <v>21.954885661189877</v>
      </c>
      <c r="I36" s="4">
        <f>ABS((B36-F36)/B36)</f>
        <v>0.5578100103708471</v>
      </c>
      <c r="J36" s="1">
        <f>ABS((F36-B36)/B35)^2</f>
        <v>0.27779706804184462</v>
      </c>
      <c r="K36" s="1">
        <f>ABS((B36-B35)/B35)^2</f>
        <v>3.0380060760121542E-3</v>
      </c>
      <c r="L36" s="1">
        <f>F36-B36</f>
        <v>-4.6856040871151157</v>
      </c>
      <c r="M36" s="1">
        <f>ABS(L36-L35)^2</f>
        <v>1.106341391616672</v>
      </c>
    </row>
    <row r="37" spans="1:13">
      <c r="A37" s="6">
        <v>36069</v>
      </c>
      <c r="B37" s="28">
        <v>10.38</v>
      </c>
      <c r="C37" s="51">
        <f>$C$2*(B37-E33)+(1-$C$2)*(C36+D36)</f>
        <v>3.5014588929234738</v>
      </c>
      <c r="D37" s="51">
        <f>$F$2*(C37-C36)+(1-$F$2)*D36</f>
        <v>0.11756575183804507</v>
      </c>
      <c r="E37" s="51">
        <f>$I$2*(B37-C37)+(1-$I$2)*E33</f>
        <v>-0.14500000000000024</v>
      </c>
      <c r="F37" s="34">
        <f>C36+D36+E33</f>
        <v>3.3497112436844327</v>
      </c>
      <c r="G37" s="1">
        <f>ABS(B37-F37)</f>
        <v>7.030288756315568</v>
      </c>
      <c r="H37" s="1">
        <f>G37^2</f>
        <v>49.424959997177098</v>
      </c>
      <c r="I37" s="4">
        <f>ABS((B37-F37)/B37)</f>
        <v>0.6772917876989949</v>
      </c>
      <c r="J37" s="1">
        <f>ABS((F37-B37)/B36)^2</f>
        <v>0.70046712014139867</v>
      </c>
      <c r="K37" s="1">
        <f>ABS((B37-B36)/B36)^2</f>
        <v>5.5561224489795939E-2</v>
      </c>
      <c r="L37" s="1">
        <f>F37-B37</f>
        <v>-7.030288756315568</v>
      </c>
      <c r="M37" s="1">
        <f>ABS(L37-L36)^2</f>
        <v>5.4975461979836346</v>
      </c>
    </row>
    <row r="38" spans="1:13">
      <c r="A38" s="6">
        <v>36100</v>
      </c>
      <c r="B38" s="28">
        <v>6.07</v>
      </c>
      <c r="C38" s="51">
        <f>$C$2*(B38-E34)+(1-$C$2)*(C37+D37)</f>
        <v>3.6214490680354987</v>
      </c>
      <c r="D38" s="51">
        <f>$F$2*(C38-C37)+(1-$F$2)*D37</f>
        <v>0.11999017511202492</v>
      </c>
      <c r="E38" s="51">
        <f>$I$2*(B38-C38)+(1-$I$2)*E34</f>
        <v>-7.5000000000000178E-2</v>
      </c>
      <c r="F38" s="34">
        <f>C37+D37+E34</f>
        <v>3.5440246447615187</v>
      </c>
      <c r="G38" s="1">
        <f>ABS(B38-F38)</f>
        <v>2.5259753552384816</v>
      </c>
      <c r="H38" s="1">
        <f>G38^2</f>
        <v>6.3805514952721731</v>
      </c>
      <c r="I38" s="4">
        <f>ABS((B38-F38)/B38)</f>
        <v>0.41614091519579594</v>
      </c>
      <c r="J38" s="1">
        <f>ABS((F38-B38)/B37)^2</f>
        <v>5.9219332933054272E-2</v>
      </c>
      <c r="K38" s="1">
        <f>ABS((B38-B37)/B37)^2</f>
        <v>0.17240896046569473</v>
      </c>
      <c r="L38" s="1">
        <f>F38-B38</f>
        <v>-2.5259753552384816</v>
      </c>
      <c r="M38" s="1">
        <f>ABS(L38-L37)^2</f>
        <v>20.288839215122625</v>
      </c>
    </row>
    <row r="39" spans="1:13">
      <c r="A39" s="6">
        <v>36130</v>
      </c>
      <c r="B39" s="28">
        <v>2.02</v>
      </c>
      <c r="C39" s="51">
        <f>$C$2*(B39-E35)+(1-$C$2)*(C38+D38)</f>
        <v>3.7398973877682766</v>
      </c>
      <c r="D39" s="51">
        <f>$F$2*(C39-C38)+(1-$F$2)*D38</f>
        <v>0.11844831973277792</v>
      </c>
      <c r="E39" s="51">
        <f>$I$2*(B39-C39)+(1-$I$2)*E35</f>
        <v>-0.11500000000000021</v>
      </c>
      <c r="F39" s="34">
        <f>C38+D38+E35</f>
        <v>3.6264392431475234</v>
      </c>
      <c r="G39" s="1">
        <f>ABS(B39-F39)</f>
        <v>1.6064392431475234</v>
      </c>
      <c r="H39" s="1">
        <f>G39^2</f>
        <v>2.5806470419243879</v>
      </c>
      <c r="I39" s="4">
        <f>ABS((B39-F39)/B39)</f>
        <v>0.79526695205322939</v>
      </c>
      <c r="J39" s="1">
        <f>ABS((F39-B39)/B38)^2</f>
        <v>7.0040820898533793E-2</v>
      </c>
      <c r="K39" s="1">
        <f>ABS((B39-B38)/B38)^2</f>
        <v>0.44517694443464378</v>
      </c>
      <c r="L39" s="1">
        <f>F39-B39</f>
        <v>1.6064392431475234</v>
      </c>
      <c r="M39" s="1">
        <f>ABS(L39-L38)^2</f>
        <v>17.076850412953764</v>
      </c>
    </row>
    <row r="40" spans="1:13">
      <c r="A40" s="6">
        <v>36161</v>
      </c>
      <c r="B40" s="28">
        <v>1.23</v>
      </c>
      <c r="C40" s="51">
        <f>$C$2*(B40-E36)+(1-$C$2)*(C39+D39)</f>
        <v>3.8555014975259994</v>
      </c>
      <c r="D40" s="51">
        <f>$F$2*(C40-C39)+(1-$F$2)*D39</f>
        <v>0.11560410975772273</v>
      </c>
      <c r="E40" s="51">
        <f>$I$2*(B40-C40)+(1-$I$2)*E36</f>
        <v>0.33499999999999974</v>
      </c>
      <c r="F40" s="34">
        <f>C39+D39+E36</f>
        <v>4.1933457075010541</v>
      </c>
      <c r="G40" s="1">
        <f>ABS(B40-F40)</f>
        <v>2.9633457075010541</v>
      </c>
      <c r="H40" s="1">
        <f>G40^2</f>
        <v>8.7814177821649224</v>
      </c>
      <c r="I40" s="4">
        <f>ABS((B40-F40)/B40)</f>
        <v>2.4092241524398812</v>
      </c>
      <c r="J40" s="1">
        <f>ABS((F40-B40)/B39)^2</f>
        <v>2.1520972900119899</v>
      </c>
      <c r="K40" s="1">
        <f>ABS((B40-B39)/B39)^2</f>
        <v>0.15295069110871484</v>
      </c>
      <c r="L40" s="1">
        <f>F40-B40</f>
        <v>2.9633457075010541</v>
      </c>
      <c r="M40" s="1">
        <f>ABS(L40-L39)^2</f>
        <v>1.8411951530043995</v>
      </c>
    </row>
    <row r="41" spans="1:13">
      <c r="A41" s="6">
        <v>36192</v>
      </c>
      <c r="B41" s="28">
        <v>1.1000000000000001</v>
      </c>
      <c r="C41" s="51">
        <f>$C$2*(B41-E37)+(1-$C$2)*(C40+D40)</f>
        <v>3.9684890996175182</v>
      </c>
      <c r="D41" s="51">
        <f>$F$2*(C41-C40)+(1-$F$2)*D40</f>
        <v>0.11298760209151881</v>
      </c>
      <c r="E41" s="51">
        <f>$I$2*(B41-C41)+(1-$I$2)*E37</f>
        <v>-0.14500000000000024</v>
      </c>
      <c r="F41" s="34">
        <f>C40+D40+E37</f>
        <v>3.8261056072837221</v>
      </c>
      <c r="G41" s="1">
        <f>ABS(B41-F41)</f>
        <v>2.726105607283722</v>
      </c>
      <c r="H41" s="1">
        <f>G41^2</f>
        <v>7.4316517820637502</v>
      </c>
      <c r="I41" s="4">
        <f>ABS((B41-F41)/B41)</f>
        <v>2.4782778248033832</v>
      </c>
      <c r="J41" s="1">
        <f>ABS((F41-B41)/B40)^2</f>
        <v>4.9121896900414779</v>
      </c>
      <c r="K41" s="1">
        <f>ABS((B41-B40)/B40)^2</f>
        <v>1.1170599510873139E-2</v>
      </c>
      <c r="L41" s="1">
        <f>F41-B41</f>
        <v>2.726105607283722</v>
      </c>
      <c r="M41" s="1">
        <f>ABS(L41-L40)^2</f>
        <v>5.6282865151129784E-2</v>
      </c>
    </row>
    <row r="42" spans="1:13">
      <c r="A42" s="6">
        <v>36220</v>
      </c>
      <c r="B42" s="28">
        <v>1.1200000000000001</v>
      </c>
      <c r="C42" s="51">
        <f>$C$2*(B42-E38)+(1-$C$2)*(C41+D41)</f>
        <v>4.0787062703661849</v>
      </c>
      <c r="D42" s="51">
        <f>$F$2*(C42-C41)+(1-$F$2)*D41</f>
        <v>0.11021717074866677</v>
      </c>
      <c r="E42" s="51">
        <f>$I$2*(B42-C42)+(1-$I$2)*E38</f>
        <v>-7.5000000000000178E-2</v>
      </c>
      <c r="F42" s="34">
        <f>C41+D41+E38</f>
        <v>4.0064767017090368</v>
      </c>
      <c r="G42" s="1">
        <f>ABS(B42-F42)</f>
        <v>2.8864767017090367</v>
      </c>
      <c r="H42" s="1">
        <f>G42^2</f>
        <v>8.3317477495090788</v>
      </c>
      <c r="I42" s="4">
        <f>ABS((B42-F42)/B42)</f>
        <v>2.5772113408116395</v>
      </c>
      <c r="J42" s="1">
        <f>ABS((F42-B42)/B41)^2</f>
        <v>6.8857419417430403</v>
      </c>
      <c r="K42" s="1">
        <f>ABS((B42-B41)/B41)^2</f>
        <v>3.3057851239669467E-4</v>
      </c>
      <c r="L42" s="1">
        <f>F42-B42</f>
        <v>2.8864767017090367</v>
      </c>
      <c r="M42" s="1">
        <f>ABS(L42-L41)^2</f>
        <v>2.5718887927173209E-2</v>
      </c>
    </row>
    <row r="43" spans="1:13">
      <c r="A43" s="6">
        <v>36251</v>
      </c>
      <c r="B43" s="28">
        <v>1.33</v>
      </c>
      <c r="C43" s="51">
        <f>$C$2*(B43-E39)+(1-$C$2)*(C42+D42)</f>
        <v>4.1862898319472643</v>
      </c>
      <c r="D43" s="51">
        <f>$F$2*(C43-C42)+(1-$F$2)*D42</f>
        <v>0.1075835615810794</v>
      </c>
      <c r="E43" s="51">
        <f>$I$2*(B43-C43)+(1-$I$2)*E39</f>
        <v>-0.11500000000000021</v>
      </c>
      <c r="F43" s="34">
        <f>C42+D42+E39</f>
        <v>4.0739234411148519</v>
      </c>
      <c r="G43" s="1">
        <f>ABS(B43-F43)</f>
        <v>2.7439234411148519</v>
      </c>
      <c r="H43" s="1">
        <f>G43^2</f>
        <v>7.5291158506995703</v>
      </c>
      <c r="I43" s="4">
        <f>ABS((B43-F43)/B43)</f>
        <v>2.0631003316653023</v>
      </c>
      <c r="J43" s="1">
        <f>ABS((F43-B43)/B42)^2</f>
        <v>6.0021650595500393</v>
      </c>
      <c r="K43" s="1">
        <f>ABS((B43-B42)/B42)^2</f>
        <v>3.5156249999999979E-2</v>
      </c>
      <c r="L43" s="1">
        <f>F43-B43</f>
        <v>2.7439234411148519</v>
      </c>
      <c r="M43" s="1">
        <f>ABS(L43-L42)^2</f>
        <v>2.0321432106033568E-2</v>
      </c>
    </row>
    <row r="44" spans="1:13">
      <c r="A44" s="6">
        <v>36281</v>
      </c>
      <c r="B44" s="28">
        <v>2.1800000000000002</v>
      </c>
      <c r="C44" s="51">
        <f>$C$2*(B44-E40)+(1-$C$2)*(C43+D43)</f>
        <v>4.2915229724769315</v>
      </c>
      <c r="D44" s="51">
        <f>$F$2*(C44-C43)+(1-$F$2)*D43</f>
        <v>0.10523314052966715</v>
      </c>
      <c r="E44" s="51">
        <f>$I$2*(B44-C44)+(1-$I$2)*E40</f>
        <v>0.33499999999999974</v>
      </c>
      <c r="F44" s="34">
        <f>C43+D43+E40</f>
        <v>4.6288733935283437</v>
      </c>
      <c r="G44" s="1">
        <f>ABS(B44-F44)</f>
        <v>2.4488733935283435</v>
      </c>
      <c r="H44" s="1">
        <f>G44^2</f>
        <v>5.9969808975310253</v>
      </c>
      <c r="I44" s="4">
        <f>ABS((B44-F44)/B44)</f>
        <v>1.1233364190496988</v>
      </c>
      <c r="J44" s="1">
        <f>ABS((F44-B44)/B43)^2</f>
        <v>3.3902317245356013</v>
      </c>
      <c r="K44" s="1">
        <f>ABS((B44-B43)/B43)^2</f>
        <v>0.40844592684719322</v>
      </c>
      <c r="L44" s="1">
        <f>F44-B44</f>
        <v>2.4488733935283435</v>
      </c>
      <c r="M44" s="1">
        <f>ABS(L44-L43)^2</f>
        <v>8.7054530580800829E-2</v>
      </c>
    </row>
    <row r="45" spans="1:13">
      <c r="A45" s="6">
        <v>36312</v>
      </c>
      <c r="B45" s="28">
        <v>3.63</v>
      </c>
      <c r="C45" s="51">
        <f>$C$2*(B45-E41)+(1-$C$2)*(C44+D44)</f>
        <v>4.3961593534269836</v>
      </c>
      <c r="D45" s="51">
        <f>$F$2*(C45-C44)+(1-$F$2)*D44</f>
        <v>0.10463638095005212</v>
      </c>
      <c r="E45" s="51">
        <f>$I$2*(B45-C45)+(1-$I$2)*E41</f>
        <v>-0.14500000000000024</v>
      </c>
      <c r="F45" s="34">
        <f>C44+D44+E41</f>
        <v>4.2517561130065982</v>
      </c>
      <c r="G45" s="1">
        <f>ABS(B45-F45)</f>
        <v>0.62175611300659828</v>
      </c>
      <c r="H45" s="1">
        <f>G45^2</f>
        <v>0.38658066406107383</v>
      </c>
      <c r="I45" s="4">
        <f>ABS((B45-F45)/B45)</f>
        <v>0.17128267575939346</v>
      </c>
      <c r="J45" s="1">
        <f>ABS((F45-B45)/B44)^2</f>
        <v>8.1344302680976713E-2</v>
      </c>
      <c r="K45" s="1">
        <f>ABS((B45-B44)/B44)^2</f>
        <v>0.44240804646073534</v>
      </c>
      <c r="L45" s="1">
        <f>F45-B45</f>
        <v>0.62175611300659828</v>
      </c>
      <c r="M45" s="1">
        <f>ABS(L45-L44)^2</f>
        <v>3.3383575567811778</v>
      </c>
    </row>
    <row r="46" spans="1:13">
      <c r="A46" s="6">
        <v>36342</v>
      </c>
      <c r="B46" s="28">
        <v>4.26</v>
      </c>
      <c r="C46" s="51">
        <f>$C$2*(B46-E42)+(1-$C$2)*(C45+D45)</f>
        <v>4.5006366041478687</v>
      </c>
      <c r="D46" s="51">
        <f>$F$2*(C46-C45)+(1-$F$2)*D45</f>
        <v>0.1044772507208851</v>
      </c>
      <c r="E46" s="51">
        <f>$I$2*(B46-C46)+(1-$I$2)*E42</f>
        <v>-7.5000000000000178E-2</v>
      </c>
      <c r="F46" s="34">
        <f>C45+D45+E42</f>
        <v>4.4257957343770356</v>
      </c>
      <c r="G46" s="1">
        <f>ABS(B46-F46)</f>
        <v>0.16579573437703576</v>
      </c>
      <c r="H46" s="1">
        <f>G46^2</f>
        <v>2.7488225537620599E-2</v>
      </c>
      <c r="I46" s="4">
        <f>ABS((B46-F46)/B46)</f>
        <v>3.8919186473482574E-2</v>
      </c>
      <c r="J46" s="1">
        <f>ABS((F46-B46)/B45)^2</f>
        <v>2.086091989589403E-3</v>
      </c>
      <c r="K46" s="1">
        <f>ABS((B46-B45)/B45)^2</f>
        <v>3.0120893381599609E-2</v>
      </c>
      <c r="L46" s="1">
        <f>F46-B46</f>
        <v>0.16579573437703576</v>
      </c>
      <c r="M46" s="1">
        <f>ABS(L46-L45)^2</f>
        <v>0.20789986688001399</v>
      </c>
    </row>
    <row r="47" spans="1:13">
      <c r="A47" s="6">
        <v>36373</v>
      </c>
      <c r="B47" s="28">
        <v>11.78</v>
      </c>
      <c r="C47" s="51">
        <f>$C$2*(B47-E43)+(1-$C$2)*(C46+D46)</f>
        <v>4.6121106648725672</v>
      </c>
      <c r="D47" s="51">
        <f>$F$2*(C47-C46)+(1-$F$2)*D46</f>
        <v>0.11147406072469845</v>
      </c>
      <c r="E47" s="51">
        <f>$I$2*(B47-C47)+(1-$I$2)*E43</f>
        <v>-0.11500000000000021</v>
      </c>
      <c r="F47" s="34">
        <f>C46+D46+E43</f>
        <v>4.4901138548687536</v>
      </c>
      <c r="G47" s="1">
        <f>ABS(B47-F47)</f>
        <v>7.2898861451312458</v>
      </c>
      <c r="H47" s="1">
        <f>G47^2</f>
        <v>53.142440008976493</v>
      </c>
      <c r="I47" s="4">
        <f>ABS((B47-F47)/B47)</f>
        <v>0.61883583574968137</v>
      </c>
      <c r="J47" s="1">
        <f>ABS((F47-B47)/B46)^2</f>
        <v>2.928345346435699</v>
      </c>
      <c r="K47" s="1">
        <f>ABS((B47-B46)/B46)^2</f>
        <v>3.1161365690229008</v>
      </c>
      <c r="L47" s="1">
        <f>F47-B47</f>
        <v>-7.2898861451312458</v>
      </c>
      <c r="M47" s="1">
        <f>ABS(L47-L46)^2</f>
        <v>55.587192288428142</v>
      </c>
    </row>
    <row r="48" spans="1:13">
      <c r="A48" s="6">
        <v>36404</v>
      </c>
      <c r="B48" s="28">
        <v>12.09</v>
      </c>
      <c r="C48" s="51">
        <f>$C$2*(B48-E44)+(1-$C$2)*(C47+D47)</f>
        <v>4.7303334560648551</v>
      </c>
      <c r="D48" s="51">
        <f>$F$2*(C48-C47)+(1-$F$2)*D47</f>
        <v>0.11822279119228796</v>
      </c>
      <c r="E48" s="51">
        <f>$I$2*(B48-C48)+(1-$I$2)*E44</f>
        <v>0.33499999999999974</v>
      </c>
      <c r="F48" s="34">
        <f>C47+D47+E44</f>
        <v>5.0585847255972656</v>
      </c>
      <c r="G48" s="1">
        <f>ABS(B48-F48)</f>
        <v>7.0314152744027343</v>
      </c>
      <c r="H48" s="1">
        <f>G48^2</f>
        <v>49.440800761104079</v>
      </c>
      <c r="I48" s="4">
        <f>ABS((B48-F48)/B48)</f>
        <v>0.58158935272148338</v>
      </c>
      <c r="J48" s="1">
        <f>ABS((F48-B48)/B47)^2</f>
        <v>0.35628284797622572</v>
      </c>
      <c r="K48" s="1">
        <f>ABS((B48-B47)/B47)^2</f>
        <v>6.9252077562327098E-4</v>
      </c>
      <c r="L48" s="1">
        <f>F48-B48</f>
        <v>-7.0314152744027343</v>
      </c>
      <c r="M48" s="1">
        <f>ABS(L48-L47)^2</f>
        <v>6.6807191015154893E-2</v>
      </c>
    </row>
    <row r="49" spans="1:13">
      <c r="A49" s="6">
        <v>36434</v>
      </c>
      <c r="B49" s="28">
        <v>10.01</v>
      </c>
      <c r="C49" s="51">
        <f>$C$2*(B49-E45)+(1-$C$2)*(C48+D48)</f>
        <v>4.8536493554339639</v>
      </c>
      <c r="D49" s="51">
        <f>$F$2*(C49-C48)+(1-$F$2)*D48</f>
        <v>0.12331589936910881</v>
      </c>
      <c r="E49" s="51">
        <f>$I$2*(B49-C49)+(1-$I$2)*E45</f>
        <v>-0.14500000000000024</v>
      </c>
      <c r="F49" s="34">
        <f>C48+D48+E45</f>
        <v>4.7035562472571426</v>
      </c>
      <c r="G49" s="1">
        <f>ABS(B49-F49)</f>
        <v>5.3064437527428572</v>
      </c>
      <c r="H49" s="1">
        <f>G49^2</f>
        <v>28.158345301023697</v>
      </c>
      <c r="I49" s="4">
        <f>ABS((B49-F49)/B49)</f>
        <v>0.53011426101327241</v>
      </c>
      <c r="J49" s="1">
        <f>ABS((F49-B49)/B48)^2</f>
        <v>0.19264357476784397</v>
      </c>
      <c r="K49" s="1">
        <f>ABS((B49-B48)/B48)^2</f>
        <v>2.9598797548849583E-2</v>
      </c>
      <c r="L49" s="1">
        <f>F49-B49</f>
        <v>-5.3064437527428572</v>
      </c>
      <c r="M49" s="1">
        <f>ABS(L49-L48)^2</f>
        <v>2.975526750537592</v>
      </c>
    </row>
    <row r="50" spans="1:13">
      <c r="A50" s="6">
        <v>36465</v>
      </c>
      <c r="B50" s="28">
        <v>17.66</v>
      </c>
      <c r="C50" s="51">
        <f>$C$2*(B50-E46)+(1-$C$2)*(C49+D49)</f>
        <v>4.9892103767922285</v>
      </c>
      <c r="D50" s="51">
        <f>$F$2*(C50-C49)+(1-$F$2)*D49</f>
        <v>0.13556102135826453</v>
      </c>
      <c r="E50" s="51">
        <f>$I$2*(B50-C50)+(1-$I$2)*E46</f>
        <v>-7.5000000000000178E-2</v>
      </c>
      <c r="F50" s="34">
        <f>C49+D49+E46</f>
        <v>4.9019652548030725</v>
      </c>
      <c r="G50" s="1">
        <f>ABS(B50-F50)</f>
        <v>12.758034745196927</v>
      </c>
      <c r="H50" s="1">
        <f>G50^2</f>
        <v>162.76745055965202</v>
      </c>
      <c r="I50" s="4">
        <f>ABS((B50-F50)/B50)</f>
        <v>0.72242552351058476</v>
      </c>
      <c r="J50" s="1">
        <f>ABS((F50-B50)/B49)^2</f>
        <v>1.6244240331062747</v>
      </c>
      <c r="K50" s="1">
        <f>ABS((B50-B49)/B49)^2</f>
        <v>0.58405630333702274</v>
      </c>
      <c r="L50" s="1">
        <f>F50-B50</f>
        <v>-12.758034745196927</v>
      </c>
      <c r="M50" s="1">
        <f>ABS(L50-L49)^2</f>
        <v>55.526208318822626</v>
      </c>
    </row>
    <row r="51" spans="1:13">
      <c r="A51" s="6">
        <v>36495</v>
      </c>
      <c r="B51" s="28">
        <v>6.06</v>
      </c>
      <c r="C51" s="51">
        <f>$C$2*(B51-E47)+(1-$C$2)*(C50+D50)</f>
        <v>5.1257794042896041</v>
      </c>
      <c r="D51" s="51">
        <f>$F$2*(C51-C50)+(1-$F$2)*D50</f>
        <v>0.13656902749737565</v>
      </c>
      <c r="E51" s="51">
        <f>$I$2*(B51-C51)+(1-$I$2)*E47</f>
        <v>-0.11500000000000021</v>
      </c>
      <c r="F51" s="34">
        <f>C50+D50+E47</f>
        <v>5.0097713981504928</v>
      </c>
      <c r="G51" s="1">
        <f>ABS(B51-F51)</f>
        <v>1.0502286018495068</v>
      </c>
      <c r="H51" s="1">
        <f>G51^2</f>
        <v>1.1029801161427699</v>
      </c>
      <c r="I51" s="4">
        <f>ABS((B51-F51)/B51)</f>
        <v>0.17330504981014966</v>
      </c>
      <c r="J51" s="1">
        <f>ABS((F51-B51)/B50)^2</f>
        <v>3.5366027869534193E-3</v>
      </c>
      <c r="K51" s="1">
        <f>ABS((B51-B50)/B50)^2</f>
        <v>0.43145407976770234</v>
      </c>
      <c r="L51" s="1">
        <f>F51-B51</f>
        <v>-1.0502286018495068</v>
      </c>
      <c r="M51" s="1">
        <f>ABS(L51-L50)^2</f>
        <v>137.07272469020356</v>
      </c>
    </row>
    <row r="52" spans="1:13">
      <c r="A52" s="6">
        <v>36526</v>
      </c>
      <c r="B52" s="28">
        <v>2.27</v>
      </c>
      <c r="C52" s="51">
        <f>$C$2*(B52-E48)+(1-$C$2)*(C51+D51)</f>
        <v>5.2591548531315366</v>
      </c>
      <c r="D52" s="51">
        <f>$F$2*(C52-C51)+(1-$F$2)*D51</f>
        <v>0.13337544884193253</v>
      </c>
      <c r="E52" s="51">
        <f>$I$2*(B52-C52)+(1-$I$2)*E48</f>
        <v>0.33499999999999974</v>
      </c>
      <c r="F52" s="34">
        <f>C51+D51+E48</f>
        <v>5.5973484317869797</v>
      </c>
      <c r="G52" s="1">
        <f>ABS(B52-F52)</f>
        <v>3.3273484317869797</v>
      </c>
      <c r="H52" s="1">
        <f>G52^2</f>
        <v>11.071247586515273</v>
      </c>
      <c r="I52" s="4">
        <f>ABS((B52-F52)/B52)</f>
        <v>1.4657922606991101</v>
      </c>
      <c r="J52" s="1">
        <f>ABS((F52-B52)/B51)^2</f>
        <v>0.30147500752963413</v>
      </c>
      <c r="K52" s="1">
        <f>ABS((B52-B51)/B51)^2</f>
        <v>0.39114084675794308</v>
      </c>
      <c r="L52" s="1">
        <f>F52-B52</f>
        <v>3.3273484317869797</v>
      </c>
      <c r="M52" s="1">
        <f>ABS(L52-L51)^2</f>
        <v>19.163180685421615</v>
      </c>
    </row>
    <row r="53" spans="1:13">
      <c r="A53" s="6">
        <v>36557</v>
      </c>
      <c r="B53" s="28">
        <v>1.42</v>
      </c>
      <c r="C53" s="51">
        <f>$C$2*(B53-E49)+(1-$C$2)*(C52+D52)</f>
        <v>5.3888566503177939</v>
      </c>
      <c r="D53" s="51">
        <f>$F$2*(C53-C52)+(1-$F$2)*D52</f>
        <v>0.12970179718625729</v>
      </c>
      <c r="E53" s="51">
        <f>$I$2*(B53-C53)+(1-$I$2)*E49</f>
        <v>-0.14500000000000024</v>
      </c>
      <c r="F53" s="34">
        <f>C52+D52+E49</f>
        <v>5.2475303019734687</v>
      </c>
      <c r="G53" s="1">
        <f>ABS(B53-F53)</f>
        <v>3.8275303019734688</v>
      </c>
      <c r="H53" s="1">
        <f>G53^2</f>
        <v>14.649988212525113</v>
      </c>
      <c r="I53" s="4">
        <f>ABS((B53-F53)/B53)</f>
        <v>2.6954438746292033</v>
      </c>
      <c r="J53" s="1">
        <f>ABS((F53-B53)/B52)^2</f>
        <v>2.8430569606483949</v>
      </c>
      <c r="K53" s="1">
        <f>ABS((B53-B52)/B52)^2</f>
        <v>0.14021230763259526</v>
      </c>
      <c r="L53" s="1">
        <f>F53-B53</f>
        <v>3.8275303019734688</v>
      </c>
      <c r="M53" s="1">
        <f>ABS(L53-L52)^2</f>
        <v>0.25018190326325379</v>
      </c>
    </row>
    <row r="54" spans="1:13">
      <c r="A54" s="6">
        <v>36586</v>
      </c>
      <c r="B54" s="28">
        <v>1.03</v>
      </c>
      <c r="C54" s="51">
        <f>$C$2*(B54-E50)+(1-$C$2)*(C53+D53)</f>
        <v>5.5143223278605999</v>
      </c>
      <c r="D54" s="51">
        <f>$F$2*(C54-C53)+(1-$F$2)*D53</f>
        <v>0.12546567754280602</v>
      </c>
      <c r="E54" s="51">
        <f>$I$2*(B54-C54)+(1-$I$2)*E50</f>
        <v>-7.5000000000000178E-2</v>
      </c>
      <c r="F54" s="34">
        <f>C53+D53+E50</f>
        <v>5.443558447504051</v>
      </c>
      <c r="G54" s="1">
        <f>ABS(B54-F54)</f>
        <v>4.4135584475040508</v>
      </c>
      <c r="H54" s="1">
        <f>G54^2</f>
        <v>19.479498169534367</v>
      </c>
      <c r="I54" s="4">
        <f>ABS((B54-F54)/B54)</f>
        <v>4.2850082014602435</v>
      </c>
      <c r="J54" s="1">
        <f>ABS((F54-B54)/B53)^2</f>
        <v>9.6605327164919519</v>
      </c>
      <c r="K54" s="1">
        <f>ABS((B54-B53)/B53)^2</f>
        <v>7.5431462011505634E-2</v>
      </c>
      <c r="L54" s="1">
        <f>F54-B54</f>
        <v>4.4135584475040508</v>
      </c>
      <c r="M54" s="1">
        <f>ABS(L54-L53)^2</f>
        <v>0.343428987354013</v>
      </c>
    </row>
    <row r="55" spans="1:13">
      <c r="A55" s="6">
        <v>36617</v>
      </c>
      <c r="B55" s="28">
        <v>1.1299999999999999</v>
      </c>
      <c r="C55" s="51">
        <f>$C$2*(B55-E51)+(1-$C$2)*(C54+D54)</f>
        <v>5.6355699015717873</v>
      </c>
      <c r="D55" s="51">
        <f>$F$2*(C55-C54)+(1-$F$2)*D54</f>
        <v>0.12124757371118733</v>
      </c>
      <c r="E55" s="51">
        <f>$I$2*(B55-C55)+(1-$I$2)*E51</f>
        <v>-0.11500000000000021</v>
      </c>
      <c r="F55" s="34">
        <f>C54+D54+E51</f>
        <v>5.5247880054034058</v>
      </c>
      <c r="G55" s="1">
        <f>ABS(B55-F55)</f>
        <v>4.3947880054034059</v>
      </c>
      <c r="H55" s="1">
        <f>G55^2</f>
        <v>19.314161612437648</v>
      </c>
      <c r="I55" s="4">
        <f>ABS((B55-F55)/B55)</f>
        <v>3.8891929251357578</v>
      </c>
      <c r="J55" s="1">
        <f>ABS((F55-B55)/B54)^2</f>
        <v>18.205449724231919</v>
      </c>
      <c r="K55" s="1">
        <f>ABS((B55-B54)/B54)^2</f>
        <v>9.4259590913375185E-3</v>
      </c>
      <c r="L55" s="1">
        <f>F55-B55</f>
        <v>4.3947880054034059</v>
      </c>
      <c r="M55" s="1">
        <f>ABS(L55-L54)^2</f>
        <v>3.5232949665366385E-4</v>
      </c>
    </row>
    <row r="56" spans="1:13">
      <c r="A56" s="6">
        <v>36647</v>
      </c>
      <c r="B56" s="28">
        <v>1.69</v>
      </c>
      <c r="C56" s="51">
        <f>$C$2*(B56-E52)+(1-$C$2)*(C55+D55)</f>
        <v>5.7525926245880727</v>
      </c>
      <c r="D56" s="51">
        <f>$F$2*(C56-C55)+(1-$F$2)*D55</f>
        <v>0.11702272301628547</v>
      </c>
      <c r="E56" s="51">
        <f>$I$2*(B56-C56)+(1-$I$2)*E52</f>
        <v>0.33499999999999974</v>
      </c>
      <c r="F56" s="34">
        <f>C55+D55+E52</f>
        <v>6.0918174752829746</v>
      </c>
      <c r="G56" s="1">
        <f>ABS(B56-F56)</f>
        <v>4.4018174752829751</v>
      </c>
      <c r="H56" s="1">
        <f>G56^2</f>
        <v>19.375997085706583</v>
      </c>
      <c r="I56" s="4">
        <f>ABS((B56-F56)/B56)</f>
        <v>2.604625725019512</v>
      </c>
      <c r="J56" s="1">
        <f>ABS((F56-B56)/B55)^2</f>
        <v>15.174247854731451</v>
      </c>
      <c r="K56" s="1">
        <f>ABS((B56-B55)/B55)^2</f>
        <v>0.24559479990602251</v>
      </c>
      <c r="L56" s="1">
        <f>F56-B56</f>
        <v>4.4018174752829751</v>
      </c>
      <c r="M56" s="1">
        <f>ABS(L56-L55)^2</f>
        <v>4.9413446787770703E-5</v>
      </c>
    </row>
    <row r="57" spans="1:13">
      <c r="A57" s="6">
        <v>36678</v>
      </c>
      <c r="B57" s="28">
        <v>2.8</v>
      </c>
      <c r="C57" s="51">
        <f>$C$2*(B57-E53)+(1-$C$2)*(C56+D56)</f>
        <v>5.8668083109080325</v>
      </c>
      <c r="D57" s="51">
        <f>$F$2*(C57-C56)+(1-$F$2)*D56</f>
        <v>0.11421568631995971</v>
      </c>
      <c r="E57" s="51">
        <f>$I$2*(B57-C57)+(1-$I$2)*E53</f>
        <v>-0.14500000000000024</v>
      </c>
      <c r="F57" s="34">
        <f>C56+D56+E53</f>
        <v>5.7246153476043578</v>
      </c>
      <c r="G57" s="1">
        <f>ABS(B57-F57)</f>
        <v>2.9246153476043579</v>
      </c>
      <c r="H57" s="1">
        <f>G57^2</f>
        <v>8.5533749314429599</v>
      </c>
      <c r="I57" s="4">
        <f>ABS((B57-F57)/B57)</f>
        <v>1.0445054812872707</v>
      </c>
      <c r="J57" s="1">
        <f>ABS((F57-B57)/B56)^2</f>
        <v>2.9947743186313365</v>
      </c>
      <c r="K57" s="1">
        <f>ABS((B57-B56)/B56)^2</f>
        <v>0.43139245824726014</v>
      </c>
      <c r="L57" s="1">
        <f>F57-B57</f>
        <v>2.9246153476043579</v>
      </c>
      <c r="M57" s="1">
        <f>ABS(L57-L56)^2</f>
        <v>2.1821261260182334</v>
      </c>
    </row>
    <row r="58" spans="1:13">
      <c r="A58" s="6">
        <v>36708</v>
      </c>
      <c r="B58" s="28">
        <v>5.81</v>
      </c>
      <c r="C58" s="51">
        <f>$C$2*(B58-E54)+(1-$C$2)*(C57+D57)</f>
        <v>5.9809318336947035</v>
      </c>
      <c r="D58" s="51">
        <f>$F$2*(C58-C57)+(1-$F$2)*D57</f>
        <v>0.11412352278667104</v>
      </c>
      <c r="E58" s="51">
        <f>$I$2*(B58-C58)+(1-$I$2)*E54</f>
        <v>-7.5000000000000178E-2</v>
      </c>
      <c r="F58" s="34">
        <f>C57+D57+E54</f>
        <v>5.906023997227992</v>
      </c>
      <c r="G58" s="1">
        <f>ABS(B58-F58)</f>
        <v>9.6023997227992375E-2</v>
      </c>
      <c r="H58" s="1">
        <f>G58^2</f>
        <v>9.2206080436414879E-3</v>
      </c>
      <c r="I58" s="4">
        <f>ABS((B58-F58)/B58)</f>
        <v>1.6527366132184574E-2</v>
      </c>
      <c r="J58" s="1">
        <f>ABS((F58-B58)/B57)^2</f>
        <v>1.17609796475019E-3</v>
      </c>
      <c r="K58" s="1">
        <f>ABS((B58-B57)/B57)^2</f>
        <v>1.1556249999999999</v>
      </c>
      <c r="L58" s="1">
        <f>F58-B58</f>
        <v>9.6023997227992375E-2</v>
      </c>
      <c r="M58" s="1">
        <f>ABS(L58-L57)^2</f>
        <v>8.0009290274239913</v>
      </c>
    </row>
    <row r="59" spans="1:13">
      <c r="A59" s="6">
        <v>36739</v>
      </c>
      <c r="B59" s="28">
        <v>15.47</v>
      </c>
      <c r="C59" s="51">
        <f>$C$2*(B59-E55)+(1-$C$2)*(C58+D58)</f>
        <v>6.1041637757756533</v>
      </c>
      <c r="D59" s="51">
        <f>$F$2*(C59-C58)+(1-$F$2)*D58</f>
        <v>0.12323194208094979</v>
      </c>
      <c r="E59" s="51">
        <f>$I$2*(B59-C59)+(1-$I$2)*E55</f>
        <v>-0.11500000000000021</v>
      </c>
      <c r="F59" s="34">
        <f>C58+D58+E55</f>
        <v>5.9800553564813743</v>
      </c>
      <c r="G59" s="1">
        <f>ABS(B59-F59)</f>
        <v>9.4899446435186263</v>
      </c>
      <c r="H59" s="1">
        <f>G59^2</f>
        <v>90.059049337047867</v>
      </c>
      <c r="I59" s="4">
        <f>ABS((B59-F59)/B59)</f>
        <v>0.6134417998396009</v>
      </c>
      <c r="J59" s="1">
        <f>ABS((F59-B59)/B58)^2</f>
        <v>2.6679340722728004</v>
      </c>
      <c r="K59" s="1">
        <f>ABS((B59-B58)/B58)^2</f>
        <v>2.764407025693135</v>
      </c>
      <c r="L59" s="1">
        <f>F59-B59</f>
        <v>-9.4899446435186263</v>
      </c>
      <c r="M59" s="1">
        <f>ABS(L59-L58)^2</f>
        <v>91.890794781377565</v>
      </c>
    </row>
    <row r="60" spans="1:13">
      <c r="A60" s="6">
        <v>36770</v>
      </c>
      <c r="B60" s="28">
        <v>20.68</v>
      </c>
      <c r="C60" s="51">
        <f>$C$2*(B60-E56)+(1-$C$2)*(C59+D59)</f>
        <v>6.2409457504503427</v>
      </c>
      <c r="D60" s="51">
        <f>$F$2*(C60-C59)+(1-$F$2)*D59</f>
        <v>0.13678197467468944</v>
      </c>
      <c r="E60" s="51">
        <f>$I$2*(B60-C60)+(1-$I$2)*E56</f>
        <v>0.33499999999999974</v>
      </c>
      <c r="F60" s="34">
        <f>C59+D59+E56</f>
        <v>6.562395717856603</v>
      </c>
      <c r="G60" s="1">
        <f>ABS(B60-F60)</f>
        <v>14.117604282143397</v>
      </c>
      <c r="H60" s="1">
        <f>G60^2</f>
        <v>199.30675066719357</v>
      </c>
      <c r="I60" s="4">
        <f>ABS((B60-F60)/B60)</f>
        <v>0.68266945271486446</v>
      </c>
      <c r="J60" s="1">
        <f>ABS((F60-B60)/B59)^2</f>
        <v>0.83280127505451274</v>
      </c>
      <c r="K60" s="1">
        <f>ABS((B60-B59)/B59)^2</f>
        <v>0.11342135183345869</v>
      </c>
      <c r="L60" s="1">
        <f>F60-B60</f>
        <v>-14.117604282143397</v>
      </c>
      <c r="M60" s="1">
        <f>ABS(L60-L59)^2</f>
        <v>21.415233730956739</v>
      </c>
    </row>
    <row r="61" spans="1:13">
      <c r="A61" s="6">
        <v>36800</v>
      </c>
      <c r="B61" s="28">
        <v>26.27</v>
      </c>
      <c r="C61" s="51">
        <f>$C$2*(B61-E57)+(1-$C$2)*(C60+D60)</f>
        <v>6.3969594366100742</v>
      </c>
      <c r="D61" s="51">
        <f>$F$2*(C61-C60)+(1-$F$2)*D60</f>
        <v>0.15601368615973144</v>
      </c>
      <c r="E61" s="51">
        <f>$I$2*(B61-C61)+(1-$I$2)*E57</f>
        <v>-0.14500000000000024</v>
      </c>
      <c r="F61" s="34">
        <f>C60+D60+E57</f>
        <v>6.2327277251250317</v>
      </c>
      <c r="G61" s="1">
        <f>ABS(B61-F61)</f>
        <v>20.037272274874969</v>
      </c>
      <c r="H61" s="1">
        <f>G61^2</f>
        <v>401.49228021747308</v>
      </c>
      <c r="I61" s="4">
        <f>ABS((B61-F61)/B61)</f>
        <v>0.76274352017034519</v>
      </c>
      <c r="J61" s="1">
        <f>ABS((F61-B61)/B60)^2</f>
        <v>0.9388065918759122</v>
      </c>
      <c r="K61" s="1">
        <f>ABS((B61-B60)/B60)^2</f>
        <v>7.3067213764876224E-2</v>
      </c>
      <c r="L61" s="1">
        <f>F61-B61</f>
        <v>-20.037272274874969</v>
      </c>
      <c r="M61" s="1">
        <f>ABS(L61-L60)^2</f>
        <v>35.042469144170639</v>
      </c>
    </row>
    <row r="62" spans="1:13">
      <c r="A62" s="6">
        <v>36831</v>
      </c>
      <c r="B62" s="28">
        <v>16.09</v>
      </c>
      <c r="C62" s="51">
        <f>$C$2*(B62-E58)+(1-$C$2)*(C61+D61)</f>
        <v>6.562198716211542</v>
      </c>
      <c r="D62" s="51">
        <f>$F$2*(C62-C61)+(1-$F$2)*D61</f>
        <v>0.16523927960146789</v>
      </c>
      <c r="E62" s="51">
        <f>$I$2*(B62-C62)+(1-$I$2)*E58</f>
        <v>-7.5000000000000178E-2</v>
      </c>
      <c r="F62" s="34">
        <f>C61+D61+E58</f>
        <v>6.4779731227698054</v>
      </c>
      <c r="G62" s="1">
        <f>ABS(B62-F62)</f>
        <v>9.6120268772301944</v>
      </c>
      <c r="H62" s="1">
        <f>G62^2</f>
        <v>92.391060688595644</v>
      </c>
      <c r="I62" s="4">
        <f>ABS((B62-F62)/B62)</f>
        <v>0.59739135346365413</v>
      </c>
      <c r="J62" s="1">
        <f>ABS((F62-B62)/B61)^2</f>
        <v>0.13387818237942756</v>
      </c>
      <c r="K62" s="1">
        <f>ABS((B62-B61)/B61)^2</f>
        <v>0.15016731320339033</v>
      </c>
      <c r="L62" s="1">
        <f>F62-B62</f>
        <v>-9.6120268772301944</v>
      </c>
      <c r="M62" s="1">
        <f>ABS(L62-L61)^2</f>
        <v>108.68574160111355</v>
      </c>
    </row>
    <row r="63" spans="1:13">
      <c r="A63" s="6">
        <v>36861</v>
      </c>
      <c r="B63" s="28">
        <v>3.09</v>
      </c>
      <c r="C63" s="51">
        <f>$C$2*(B63-E59)+(1-$C$2)*(C62+D62)</f>
        <v>6.7240571708019949</v>
      </c>
      <c r="D63" s="51">
        <f>$F$2*(C63-C62)+(1-$F$2)*D62</f>
        <v>0.16185845459045289</v>
      </c>
      <c r="E63" s="51">
        <f>$I$2*(B63-C63)+(1-$I$2)*E59</f>
        <v>-0.11500000000000021</v>
      </c>
      <c r="F63" s="34">
        <f>C62+D62+E59</f>
        <v>6.6124379958130097</v>
      </c>
      <c r="G63" s="1">
        <f>ABS(B63-F63)</f>
        <v>3.5224379958130099</v>
      </c>
      <c r="H63" s="1">
        <f>G63^2</f>
        <v>12.407569434347174</v>
      </c>
      <c r="I63" s="4">
        <f>ABS((B63-F63)/B63)</f>
        <v>1.1399475714605209</v>
      </c>
      <c r="J63" s="1">
        <f>ABS((F63-B63)/B62)^2</f>
        <v>4.7926379908335585E-2</v>
      </c>
      <c r="K63" s="1">
        <f>ABS((B63-B62)/B62)^2</f>
        <v>0.65279168876437343</v>
      </c>
      <c r="L63" s="1">
        <f>F63-B63</f>
        <v>3.5224379958130099</v>
      </c>
      <c r="M63" s="1">
        <f>ABS(L63-L62)^2</f>
        <v>172.5141675012058</v>
      </c>
    </row>
    <row r="64" spans="1:13">
      <c r="A64" s="6">
        <v>36892</v>
      </c>
      <c r="B64" s="28">
        <v>1.6</v>
      </c>
      <c r="C64" s="51">
        <f>$C$2*(B64-E60)+(1-$C$2)*(C63+D63)</f>
        <v>6.8805206880922825</v>
      </c>
      <c r="D64" s="51">
        <f>$F$2*(C64-C63)+(1-$F$2)*D63</f>
        <v>0.15646351729028751</v>
      </c>
      <c r="E64" s="51">
        <f>$I$2*(B64-C64)+(1-$I$2)*E60</f>
        <v>0.33499999999999974</v>
      </c>
      <c r="F64" s="34">
        <f>C63+D63+E60</f>
        <v>7.2209156253924478</v>
      </c>
      <c r="G64" s="1">
        <f>ABS(B64-F64)</f>
        <v>5.6209156253924473</v>
      </c>
      <c r="H64" s="1">
        <f>G64^2</f>
        <v>31.594692467780966</v>
      </c>
      <c r="I64" s="4">
        <f>ABS((B64-F64)/B64)</f>
        <v>3.5130722658702793</v>
      </c>
      <c r="J64" s="1">
        <f>ABS((F64-B64)/B63)^2</f>
        <v>3.3090030967188202</v>
      </c>
      <c r="K64" s="1">
        <f>ABS((B64-B63)/B63)^2</f>
        <v>0.2325174642075386</v>
      </c>
      <c r="L64" s="1">
        <f>F64-B64</f>
        <v>5.6209156253924473</v>
      </c>
      <c r="M64" s="1">
        <f>ABS(L64-L63)^2</f>
        <v>4.4036083618453343</v>
      </c>
    </row>
    <row r="65" spans="1:13">
      <c r="A65" s="6">
        <v>36923</v>
      </c>
      <c r="B65" s="28">
        <v>1.41</v>
      </c>
      <c r="C65" s="51">
        <f>$C$2*(B65-E61)+(1-$C$2)*(C64+D64)</f>
        <v>7.0317226140263625</v>
      </c>
      <c r="D65" s="51">
        <f>$F$2*(C65-C64)+(1-$F$2)*D64</f>
        <v>0.15120192593407999</v>
      </c>
      <c r="E65" s="51">
        <f>$I$2*(B65-C65)+(1-$I$2)*E61</f>
        <v>-0.14500000000000024</v>
      </c>
      <c r="F65" s="34">
        <f>C64+D64+E61</f>
        <v>6.8919842053825695</v>
      </c>
      <c r="G65" s="1">
        <f>ABS(B65-F65)</f>
        <v>5.4819842053825694</v>
      </c>
      <c r="H65" s="1">
        <f>G65^2</f>
        <v>30.052150828063962</v>
      </c>
      <c r="I65" s="4">
        <f>ABS((B65-F65)/B65)</f>
        <v>3.8879320605550141</v>
      </c>
      <c r="J65" s="1">
        <f>ABS((F65-B65)/B64)^2</f>
        <v>11.739121417212482</v>
      </c>
      <c r="K65" s="1">
        <f>ABS((B65-B64)/B64)^2</f>
        <v>1.4101562500000026E-2</v>
      </c>
      <c r="L65" s="1">
        <f>F65-B65</f>
        <v>5.4819842053825694</v>
      </c>
      <c r="M65" s="1">
        <f>ABS(L65-L64)^2</f>
        <v>1.9301939465961104E-2</v>
      </c>
    </row>
    <row r="66" spans="1:13">
      <c r="A66" s="6">
        <v>36951</v>
      </c>
      <c r="B66" s="28">
        <v>3.44</v>
      </c>
      <c r="C66" s="51">
        <f>$C$2*(B66-E62)+(1-$C$2)*(C65+D65)</f>
        <v>7.1794040774177503</v>
      </c>
      <c r="D66" s="51">
        <f>$F$2*(C66-C65)+(1-$F$2)*D65</f>
        <v>0.14768146339138788</v>
      </c>
      <c r="E66" s="51">
        <f>$I$2*(B66-C66)+(1-$I$2)*E62</f>
        <v>-7.5000000000000178E-2</v>
      </c>
      <c r="F66" s="34">
        <f>C65+D65+E62</f>
        <v>7.1079245399604423</v>
      </c>
      <c r="G66" s="1">
        <f>ABS(B66-F66)</f>
        <v>3.6679245399604423</v>
      </c>
      <c r="H66" s="1">
        <f>G66^2</f>
        <v>13.453670430844022</v>
      </c>
      <c r="I66" s="4">
        <f>ABS((B66-F66)/B66)</f>
        <v>1.0662571337094309</v>
      </c>
      <c r="J66" s="1">
        <f>ABS((F66-B66)/B65)^2</f>
        <v>6.7670994571923062</v>
      </c>
      <c r="K66" s="1">
        <f>ABS((B66-B65)/B65)^2</f>
        <v>2.072783059202254</v>
      </c>
      <c r="L66" s="1">
        <f>F66-B66</f>
        <v>3.6679245399604423</v>
      </c>
      <c r="M66" s="1">
        <f>ABS(L66-L65)^2</f>
        <v>3.2908124697114394</v>
      </c>
    </row>
    <row r="67" spans="1:13">
      <c r="A67" s="6">
        <v>36982</v>
      </c>
      <c r="B67" s="28">
        <v>5.14</v>
      </c>
      <c r="C67" s="51">
        <f>$C$2*(B67-E63)+(1-$C$2)*(C66+D66)</f>
        <v>7.3250967595645413</v>
      </c>
      <c r="D67" s="51">
        <f>$F$2*(C67-C66)+(1-$F$2)*D66</f>
        <v>0.14569268214679099</v>
      </c>
      <c r="E67" s="51">
        <f>$I$2*(B67-C67)+(1-$I$2)*E63</f>
        <v>-0.11500000000000021</v>
      </c>
      <c r="F67" s="34">
        <f>C66+D66+E63</f>
        <v>7.212085540809138</v>
      </c>
      <c r="G67" s="1">
        <f>ABS(B67-F67)</f>
        <v>2.0720855408091383</v>
      </c>
      <c r="H67" s="1">
        <f>G67^2</f>
        <v>4.2935384884302996</v>
      </c>
      <c r="I67" s="4">
        <f>ABS((B67-F67)/B67)</f>
        <v>0.40312948264769233</v>
      </c>
      <c r="J67" s="1">
        <f>ABS((F67-B67)/B66)^2</f>
        <v>0.36282606209693574</v>
      </c>
      <c r="K67" s="1">
        <f>ABS((B67-B66)/B66)^2</f>
        <v>0.2442198485667928</v>
      </c>
      <c r="L67" s="1">
        <f>F67-B67</f>
        <v>2.0720855408091383</v>
      </c>
      <c r="M67" s="1">
        <f>ABS(L67-L66)^2</f>
        <v>2.5467021112122357</v>
      </c>
    </row>
    <row r="68" spans="1:13">
      <c r="A68" s="6">
        <v>37012</v>
      </c>
      <c r="B68" s="28">
        <v>3.04</v>
      </c>
      <c r="C68" s="51">
        <f>$C$2*(B68-E64)+(1-$C$2)*(C67+D67)</f>
        <v>7.4662152518573386</v>
      </c>
      <c r="D68" s="51">
        <f>$F$2*(C68-C67)+(1-$F$2)*D67</f>
        <v>0.14111849229279727</v>
      </c>
      <c r="E68" s="51">
        <f>$I$2*(B68-C68)+(1-$I$2)*E64</f>
        <v>0.33499999999999974</v>
      </c>
      <c r="F68" s="34">
        <f>C67+D67+E64</f>
        <v>7.8057894417113323</v>
      </c>
      <c r="G68" s="1">
        <f>ABS(B68-F68)</f>
        <v>4.7657894417113322</v>
      </c>
      <c r="H68" s="1">
        <f>G68^2</f>
        <v>22.712749002727211</v>
      </c>
      <c r="I68" s="4">
        <f>ABS((B68-F68)/B68)</f>
        <v>1.5676938952997803</v>
      </c>
      <c r="J68" s="1">
        <f>ABS((F68-B68)/B67)^2</f>
        <v>0.85969314458686785</v>
      </c>
      <c r="K68" s="1">
        <f>ABS((B68-B67)/B67)^2</f>
        <v>0.16692152795651707</v>
      </c>
      <c r="L68" s="1">
        <f>F68-B68</f>
        <v>4.7657894417113322</v>
      </c>
      <c r="M68" s="1">
        <f>ABS(L68-L67)^2</f>
        <v>7.2560407057356962</v>
      </c>
    </row>
    <row r="69" spans="1:13">
      <c r="A69" s="6">
        <v>37043</v>
      </c>
      <c r="B69" s="28">
        <v>2.5099999999999998</v>
      </c>
      <c r="C69" s="51">
        <f>$C$2*(B69-E65)+(1-$C$2)*(C68+D68)</f>
        <v>7.6025805096560104</v>
      </c>
      <c r="D69" s="51">
        <f>$F$2*(C69-C68)+(1-$F$2)*D68</f>
        <v>0.13636525779867181</v>
      </c>
      <c r="E69" s="51">
        <f>$I$2*(B69-C69)+(1-$I$2)*E65</f>
        <v>-0.14500000000000024</v>
      </c>
      <c r="F69" s="34">
        <f>C68+D68+E65</f>
        <v>7.4623337441501354</v>
      </c>
      <c r="G69" s="1">
        <f>ABS(B69-F69)</f>
        <v>4.9523337441501356</v>
      </c>
      <c r="H69" s="1">
        <f>G69^2</f>
        <v>24.525609513448099</v>
      </c>
      <c r="I69" s="4">
        <f>ABS((B69-F69)/B69)</f>
        <v>1.9730413323307314</v>
      </c>
      <c r="J69" s="1">
        <f>ABS((F69-B69)/B68)^2</f>
        <v>2.6538272067010151</v>
      </c>
      <c r="K69" s="1">
        <f>ABS((B69-B68)/B68)^2</f>
        <v>3.0395169667590052E-2</v>
      </c>
      <c r="L69" s="1">
        <f>F69-B69</f>
        <v>4.9523337441501356</v>
      </c>
      <c r="M69" s="1">
        <f>ABS(L69-L68)^2</f>
        <v>3.4798776772379747E-2</v>
      </c>
    </row>
    <row r="70" spans="1:13">
      <c r="A70" s="6">
        <v>37073</v>
      </c>
      <c r="B70" s="28">
        <v>4.34</v>
      </c>
      <c r="C70" s="51">
        <f>$C$2*(B70-E66)+(1-$C$2)*(C69+D69)</f>
        <v>7.7357554546658625</v>
      </c>
      <c r="D70" s="51">
        <f>$F$2*(C70-C69)+(1-$F$2)*D69</f>
        <v>0.13317494500985205</v>
      </c>
      <c r="E70" s="51">
        <f>$I$2*(B70-C70)+(1-$I$2)*E66</f>
        <v>-7.5000000000000178E-2</v>
      </c>
      <c r="F70" s="34">
        <f>C69+D69+E66</f>
        <v>7.663945767454682</v>
      </c>
      <c r="G70" s="1">
        <f>ABS(B70-F70)</f>
        <v>3.3239457674546822</v>
      </c>
      <c r="H70" s="1">
        <f>G70^2</f>
        <v>11.048615464979896</v>
      </c>
      <c r="I70" s="4">
        <f>ABS((B70-F70)/B70)</f>
        <v>0.76588612153333691</v>
      </c>
      <c r="J70" s="1">
        <f>ABS((F70-B70)/B69)^2</f>
        <v>1.7537206496690365</v>
      </c>
      <c r="K70" s="1">
        <f>ABS((B70-B69)/B69)^2</f>
        <v>0.53156299106363414</v>
      </c>
      <c r="L70" s="1">
        <f>F70-B70</f>
        <v>3.3239457674546822</v>
      </c>
      <c r="M70" s="1">
        <f>ABS(L70-L69)^2</f>
        <v>2.6516474026463124</v>
      </c>
    </row>
    <row r="71" spans="1:13">
      <c r="A71" s="6">
        <v>37104</v>
      </c>
      <c r="B71" s="28">
        <v>7.17</v>
      </c>
      <c r="C71" s="51">
        <f>$C$2*(B71-E67)+(1-$C$2)*(C70+D70)</f>
        <v>7.8683699450978732</v>
      </c>
      <c r="D71" s="51">
        <f>$F$2*(C71-C70)+(1-$F$2)*D70</f>
        <v>0.13261449043201079</v>
      </c>
      <c r="E71" s="51">
        <f>$I$2*(B71-C71)+(1-$I$2)*E67</f>
        <v>-0.11500000000000021</v>
      </c>
      <c r="F71" s="34">
        <f>C70+D70+E67</f>
        <v>7.7539303996757143</v>
      </c>
      <c r="G71" s="1">
        <f>ABS(B71-F71)</f>
        <v>0.58393039967571436</v>
      </c>
      <c r="H71" s="1">
        <f>G71^2</f>
        <v>0.34097471166543952</v>
      </c>
      <c r="I71" s="4">
        <f>ABS((B71-F71)/B71)</f>
        <v>8.1440780986849981E-2</v>
      </c>
      <c r="J71" s="1">
        <f>ABS((F71-B71)/B70)^2</f>
        <v>1.8102673218025417E-2</v>
      </c>
      <c r="K71" s="1">
        <f>ABS((B71-B70)/B70)^2</f>
        <v>0.42520015290195162</v>
      </c>
      <c r="L71" s="1">
        <f>F71-B71</f>
        <v>0.58393039967571436</v>
      </c>
      <c r="M71" s="1">
        <f>ABS(L71-L70)^2</f>
        <v>7.507684215664912</v>
      </c>
    </row>
    <row r="72" spans="1:13">
      <c r="A72" s="6">
        <v>37135</v>
      </c>
      <c r="B72" s="28">
        <v>5.52</v>
      </c>
      <c r="C72" s="51">
        <f>$C$2*(B72-E68)+(1-$C$2)*(C71+D71)</f>
        <v>7.9982816624444277</v>
      </c>
      <c r="D72" s="51">
        <f>$F$2*(C72-C71)+(1-$F$2)*D71</f>
        <v>0.12991171734655449</v>
      </c>
      <c r="E72" s="51">
        <f>$I$2*(B72-C72)+(1-$I$2)*E68</f>
        <v>0.33499999999999974</v>
      </c>
      <c r="F72" s="34">
        <f>C71+D71+E68</f>
        <v>8.3359844355298822</v>
      </c>
      <c r="G72" s="1">
        <f>ABS(B72-F72)</f>
        <v>2.8159844355298826</v>
      </c>
      <c r="H72" s="1">
        <f>G72^2</f>
        <v>7.929768341146552</v>
      </c>
      <c r="I72" s="4">
        <f>ABS((B72-F72)/B72)</f>
        <v>0.51014210788584835</v>
      </c>
      <c r="J72" s="1">
        <f>ABS((F72-B72)/B71)^2</f>
        <v>0.15424894018635979</v>
      </c>
      <c r="K72" s="1">
        <f>ABS((B72-B71)/B71)^2</f>
        <v>5.2957756341800763E-2</v>
      </c>
      <c r="L72" s="1">
        <f>F72-B72</f>
        <v>2.8159844355298826</v>
      </c>
      <c r="M72" s="1">
        <f>ABS(L72-L71)^2</f>
        <v>4.9820652189728811</v>
      </c>
    </row>
    <row r="73" spans="1:13">
      <c r="A73" s="6">
        <v>37165</v>
      </c>
      <c r="B73" s="28">
        <v>7.17</v>
      </c>
      <c r="C73" s="51">
        <f>$C$2*(B73-E69)+(1-$C$2)*(C72+D72)</f>
        <v>8.127412879319305</v>
      </c>
      <c r="D73" s="51">
        <f>$F$2*(C73-C72)+(1-$F$2)*D72</f>
        <v>0.12913121687487727</v>
      </c>
      <c r="E73" s="51">
        <f>$I$2*(B73-C73)+(1-$I$2)*E69</f>
        <v>-0.14500000000000024</v>
      </c>
      <c r="F73" s="34">
        <f>C72+D72+E69</f>
        <v>7.9831933797909818</v>
      </c>
      <c r="G73" s="1">
        <f>ABS(B73-F73)</f>
        <v>0.81319337979098183</v>
      </c>
      <c r="H73" s="1">
        <f>G73^2</f>
        <v>0.66128347293587997</v>
      </c>
      <c r="I73" s="4">
        <f>ABS((B73-F73)/B73)</f>
        <v>0.11341609202105744</v>
      </c>
      <c r="J73" s="1">
        <f>ABS((F73-B73)/B72)^2</f>
        <v>2.1702487428319945E-2</v>
      </c>
      <c r="K73" s="1">
        <f>ABS((B73-B72)/B72)^2</f>
        <v>8.9349007561436739E-2</v>
      </c>
      <c r="L73" s="1">
        <f>F73-B73</f>
        <v>0.81319337979098183</v>
      </c>
      <c r="M73" s="1">
        <f>ABS(L73-L72)^2</f>
        <v>4.0111720129477408</v>
      </c>
    </row>
    <row r="74" spans="1:13">
      <c r="A74" s="6">
        <v>37196</v>
      </c>
      <c r="B74" s="28">
        <v>10.86</v>
      </c>
      <c r="C74" s="51">
        <f>$C$2*(B74-E70)+(1-$C$2)*(C73+D73)</f>
        <v>8.2591148698234864</v>
      </c>
      <c r="D74" s="51">
        <f>$F$2*(C74-C73)+(1-$F$2)*D73</f>
        <v>0.13170199050418141</v>
      </c>
      <c r="E74" s="51">
        <f>$I$2*(B74-C74)+(1-$I$2)*E70</f>
        <v>-7.5000000000000178E-2</v>
      </c>
      <c r="F74" s="34">
        <f>C73+D73+E70</f>
        <v>8.1815440961941839</v>
      </c>
      <c r="G74" s="1">
        <f>ABS(B74-F74)</f>
        <v>2.6784559038058156</v>
      </c>
      <c r="H74" s="1">
        <f>G74^2</f>
        <v>7.1741260286322284</v>
      </c>
      <c r="I74" s="4">
        <f>ABS((B74-F74)/B74)</f>
        <v>0.24663498193423716</v>
      </c>
      <c r="J74" s="1">
        <f>ABS((F74-B74)/B73)^2</f>
        <v>0.1395502729805973</v>
      </c>
      <c r="K74" s="1">
        <f>ABS((B74-B73)/B73)^2</f>
        <v>0.26485880849424898</v>
      </c>
      <c r="L74" s="1">
        <f>F74-B74</f>
        <v>-2.6784559038058156</v>
      </c>
      <c r="M74" s="1">
        <f>ABS(L74-L73)^2</f>
        <v>12.191614719642029</v>
      </c>
    </row>
    <row r="75" spans="1:13">
      <c r="A75" s="6">
        <v>37226</v>
      </c>
      <c r="B75" s="28">
        <v>3.29</v>
      </c>
      <c r="C75" s="51">
        <f>$C$2*(B75-E71)+(1-$C$2)*(C74+D74)</f>
        <v>8.3860314888429812</v>
      </c>
      <c r="D75" s="51">
        <f>$F$2*(C75-C74)+(1-$F$2)*D74</f>
        <v>0.1269166190194948</v>
      </c>
      <c r="E75" s="51">
        <f>$I$2*(B75-C75)+(1-$I$2)*E71</f>
        <v>-0.11500000000000021</v>
      </c>
      <c r="F75" s="34">
        <f>C74+D74+E71</f>
        <v>8.2758168603276676</v>
      </c>
      <c r="G75" s="1">
        <f>ABS(B75-F75)</f>
        <v>4.9858168603276676</v>
      </c>
      <c r="H75" s="1">
        <f>G75^2</f>
        <v>24.858369764727641</v>
      </c>
      <c r="I75" s="4">
        <f>ABS((B75-F75)/B75)</f>
        <v>1.5154458542029385</v>
      </c>
      <c r="J75" s="1">
        <f>ABS((F75-B75)/B74)^2</f>
        <v>0.21077203725235327</v>
      </c>
      <c r="K75" s="1">
        <f>ABS((B75-B74)/B74)^2</f>
        <v>0.48588345220774015</v>
      </c>
      <c r="L75" s="1">
        <f>F75-B75</f>
        <v>4.9858168603276676</v>
      </c>
      <c r="M75" s="1">
        <f>ABS(L75-L74)^2</f>
        <v>58.741077003038299</v>
      </c>
    </row>
    <row r="76" spans="1:13">
      <c r="A76" s="6">
        <v>37257</v>
      </c>
      <c r="B76" s="28">
        <v>1.69</v>
      </c>
      <c r="C76" s="51">
        <f>$C$2*(B76-E72)+(1-$C$2)*(C75+D75)</f>
        <v>8.5060779315756605</v>
      </c>
      <c r="D76" s="51">
        <f>$F$2*(C76-C75)+(1-$F$2)*D75</f>
        <v>0.12004644273267928</v>
      </c>
      <c r="E76" s="51">
        <f>$I$2*(B76-C76)+(1-$I$2)*E72</f>
        <v>0.33499999999999974</v>
      </c>
      <c r="F76" s="34">
        <f>C75+D75+E72</f>
        <v>8.8479481078624751</v>
      </c>
      <c r="G76" s="1">
        <f>ABS(B76-F76)</f>
        <v>7.1579481078624756</v>
      </c>
      <c r="H76" s="1">
        <f>G76^2</f>
        <v>51.236221114851993</v>
      </c>
      <c r="I76" s="4">
        <f>ABS((B76-F76)/B76)</f>
        <v>4.2354722531730626</v>
      </c>
      <c r="J76" s="1">
        <f>ABS((F76-B76)/B75)^2</f>
        <v>4.7335317592088018</v>
      </c>
      <c r="K76" s="1">
        <f>ABS((B76-B75)/B75)^2</f>
        <v>0.23650927097864952</v>
      </c>
      <c r="L76" s="1">
        <f>F76-B76</f>
        <v>7.1579481078624756</v>
      </c>
      <c r="M76" s="1">
        <f>ABS(L76-L75)^2</f>
        <v>4.7181541565171212</v>
      </c>
    </row>
    <row r="77" spans="1:13">
      <c r="A77" s="6">
        <v>37288</v>
      </c>
      <c r="B77" s="28">
        <v>1.02</v>
      </c>
      <c r="C77" s="51">
        <f>$C$2*(B77-E73)+(1-$C$2)*(C76+D76)</f>
        <v>8.6189632103858109</v>
      </c>
      <c r="D77" s="51">
        <f>$F$2*(C77-C76)+(1-$F$2)*D76</f>
        <v>0.11288527881015042</v>
      </c>
      <c r="E77" s="51">
        <f>$I$2*(B77-C77)+(1-$I$2)*E73</f>
        <v>-0.14500000000000024</v>
      </c>
      <c r="F77" s="34">
        <f>C76+D76+E73</f>
        <v>8.4811243743083402</v>
      </c>
      <c r="G77" s="1">
        <f>ABS(B77-F77)</f>
        <v>7.4611243743083406</v>
      </c>
      <c r="H77" s="1">
        <f>G77^2</f>
        <v>55.668376928898027</v>
      </c>
      <c r="I77" s="4">
        <f>ABS((B77-F77)/B77)</f>
        <v>7.3148278179493538</v>
      </c>
      <c r="J77" s="1">
        <f>ABS((F77-B77)/B76)^2</f>
        <v>19.491046156961605</v>
      </c>
      <c r="K77" s="1">
        <f>ABS((B77-B76)/B76)^2</f>
        <v>0.15717236791428868</v>
      </c>
      <c r="L77" s="1">
        <f>F77-B77</f>
        <v>7.4611243743083406</v>
      </c>
      <c r="M77" s="1">
        <f>ABS(L77-L76)^2</f>
        <v>9.1915848536054154E-2</v>
      </c>
    </row>
    <row r="78" spans="1:13">
      <c r="A78" s="6">
        <v>37316</v>
      </c>
      <c r="B78" s="28">
        <v>1.41</v>
      </c>
      <c r="C78" s="51">
        <f>$C$2*(B78-E74)+(1-$C$2)*(C77+D77)</f>
        <v>8.7248929866001923</v>
      </c>
      <c r="D78" s="51">
        <f>$F$2*(C78-C77)+(1-$F$2)*D77</f>
        <v>0.10592977621438138</v>
      </c>
      <c r="E78" s="51">
        <f>$I$2*(B78-C78)+(1-$I$2)*E74</f>
        <v>-7.5000000000000178E-2</v>
      </c>
      <c r="F78" s="34">
        <f>C77+D77+E74</f>
        <v>8.6568484891959621</v>
      </c>
      <c r="G78" s="1">
        <f>ABS(B78-F78)</f>
        <v>7.2468484891959619</v>
      </c>
      <c r="H78" s="1">
        <f>G78^2</f>
        <v>52.516813025361799</v>
      </c>
      <c r="I78" s="4">
        <f>ABS((B78-F78)/B78)</f>
        <v>5.139608857585789</v>
      </c>
      <c r="J78" s="1">
        <f>ABS((F78-B78)/B77)^2</f>
        <v>50.477521170090156</v>
      </c>
      <c r="K78" s="1">
        <f>ABS((B78-B77)/B77)^2</f>
        <v>0.14619377162629751</v>
      </c>
      <c r="L78" s="1">
        <f>F78-B78</f>
        <v>7.2468484891959619</v>
      </c>
      <c r="M78" s="1">
        <f>ABS(L78-L77)^2</f>
        <v>4.5914154940693321E-2</v>
      </c>
    </row>
    <row r="79" spans="1:13">
      <c r="A79" s="6">
        <v>37347</v>
      </c>
      <c r="B79" s="28">
        <v>3.05</v>
      </c>
      <c r="C79" s="51">
        <f>$C$2*(B79-E75)+(1-$C$2)*(C78+D78)</f>
        <v>8.8253847237838592</v>
      </c>
      <c r="D79" s="51">
        <f>$F$2*(C79-C78)+(1-$F$2)*D78</f>
        <v>0.10049173718366688</v>
      </c>
      <c r="E79" s="51">
        <f>$I$2*(B79-C79)+(1-$I$2)*E75</f>
        <v>-0.11500000000000021</v>
      </c>
      <c r="F79" s="34">
        <f>C78+D78+E75</f>
        <v>8.7158227628145735</v>
      </c>
      <c r="G79" s="1">
        <f>ABS(B79-F79)</f>
        <v>5.6658227628145736</v>
      </c>
      <c r="H79" s="1">
        <f>G79^2</f>
        <v>32.10154757962777</v>
      </c>
      <c r="I79" s="4">
        <f>ABS((B79-F79)/B79)</f>
        <v>1.8576468074801882</v>
      </c>
      <c r="J79" s="1">
        <f>ABS((F79-B79)/B78)^2</f>
        <v>16.14684753263305</v>
      </c>
      <c r="K79" s="1">
        <f>ABS((B79-B78)/B78)^2</f>
        <v>1.352849454252804</v>
      </c>
      <c r="L79" s="1">
        <f>F79-B79</f>
        <v>5.6658227628145736</v>
      </c>
      <c r="M79" s="1">
        <f>ABS(L79-L78)^2</f>
        <v>2.4996423474797966</v>
      </c>
    </row>
    <row r="80" spans="1:13">
      <c r="A80" s="6">
        <v>37377</v>
      </c>
      <c r="B80" s="28">
        <v>6.72</v>
      </c>
      <c r="C80" s="51">
        <f>$C$2*(B80-E76)+(1-$C$2)*(C79+D79)</f>
        <v>8.9234377356587053</v>
      </c>
      <c r="D80" s="51">
        <f>$F$2*(C80-C79)+(1-$F$2)*D79</f>
        <v>9.8053011874846163E-2</v>
      </c>
      <c r="E80" s="51">
        <f>$I$2*(B80-C80)+(1-$I$2)*E76</f>
        <v>0.33499999999999974</v>
      </c>
      <c r="F80" s="34">
        <f>C79+D79+E76</f>
        <v>9.2608764609675251</v>
      </c>
      <c r="G80" s="1">
        <f>ABS(B80-F80)</f>
        <v>2.5408764609675254</v>
      </c>
      <c r="H80" s="1">
        <f>G80^2</f>
        <v>6.4560531898988565</v>
      </c>
      <c r="I80" s="4">
        <f>ABS((B80-F80)/B80)</f>
        <v>0.37810661621540559</v>
      </c>
      <c r="J80" s="1">
        <f>ABS((F80-B80)/B79)^2</f>
        <v>0.69401270517590519</v>
      </c>
      <c r="K80" s="1">
        <f>ABS((B80-B79)/B79)^2</f>
        <v>1.447879602257458</v>
      </c>
      <c r="L80" s="1">
        <f>F80-B80</f>
        <v>2.5408764609675254</v>
      </c>
      <c r="M80" s="1">
        <f>ABS(L80-L79)^2</f>
        <v>9.7652893894275437</v>
      </c>
    </row>
    <row r="81" spans="1:13">
      <c r="A81" s="6">
        <v>37408</v>
      </c>
      <c r="B81" s="28">
        <v>7.76</v>
      </c>
      <c r="C81" s="51">
        <f>$C$2*(B81-E77)+(1-$C$2)*(C80+D80)</f>
        <v>9.0204191431935143</v>
      </c>
      <c r="D81" s="51">
        <f>$F$2*(C81-C80)+(1-$F$2)*D80</f>
        <v>9.6981407534808994E-2</v>
      </c>
      <c r="E81" s="51">
        <f>$I$2*(B81-C81)+(1-$I$2)*E77</f>
        <v>-0.14500000000000024</v>
      </c>
      <c r="F81" s="34">
        <f>C80+D80+E77</f>
        <v>8.8764907475335519</v>
      </c>
      <c r="G81" s="1">
        <f>ABS(B81-F81)</f>
        <v>1.1164907475335522</v>
      </c>
      <c r="H81" s="1">
        <f>G81^2</f>
        <v>1.2465515893280301</v>
      </c>
      <c r="I81" s="4">
        <f>ABS((B81-F81)/B81)</f>
        <v>0.14387767365123094</v>
      </c>
      <c r="J81" s="1">
        <f>ABS((F81-B81)/B80)^2</f>
        <v>2.7603980418438874E-2</v>
      </c>
      <c r="K81" s="1">
        <f>ABS((B81-B80)/B80)^2</f>
        <v>2.3951247165532881E-2</v>
      </c>
      <c r="L81" s="1">
        <f>F81-B81</f>
        <v>1.1164907475335522</v>
      </c>
      <c r="M81" s="1">
        <f>ABS(L81-L80)^2</f>
        <v>2.0288746606348091</v>
      </c>
    </row>
    <row r="82" spans="1:13">
      <c r="A82" s="6">
        <v>37438</v>
      </c>
      <c r="B82" s="28">
        <v>13.27</v>
      </c>
      <c r="C82" s="51">
        <f>$C$2*(B82-E78)+(1-$C$2)*(C81+D81)</f>
        <v>9.1214581875047962</v>
      </c>
      <c r="D82" s="51">
        <f>$F$2*(C82-C81)+(1-$F$2)*D81</f>
        <v>0.10103904431128186</v>
      </c>
      <c r="E82" s="51">
        <f>$I$2*(B82-C82)+(1-$I$2)*E78</f>
        <v>-7.5000000000000178E-2</v>
      </c>
      <c r="F82" s="34">
        <f>C81+D81+E78</f>
        <v>9.042400550728324</v>
      </c>
      <c r="G82" s="1">
        <f>ABS(B82-F82)</f>
        <v>4.2275994492716755</v>
      </c>
      <c r="H82" s="1">
        <f>G82^2</f>
        <v>17.872597103482175</v>
      </c>
      <c r="I82" s="4">
        <f>ABS((B82-F82)/B82)</f>
        <v>0.31858322903328379</v>
      </c>
      <c r="J82" s="1">
        <f>ABS((F82-B82)/B81)^2</f>
        <v>0.29680022291625996</v>
      </c>
      <c r="K82" s="1">
        <f>ABS((B82-B81)/B81)^2</f>
        <v>0.50417319853331921</v>
      </c>
      <c r="L82" s="1">
        <f>F82-B82</f>
        <v>-4.2275994492716755</v>
      </c>
      <c r="M82" s="1">
        <f>ABS(L82-L81)^2</f>
        <v>28.559300031589736</v>
      </c>
    </row>
    <row r="83" spans="1:13">
      <c r="A83" s="6">
        <v>37469</v>
      </c>
      <c r="B83" s="28">
        <v>12.33</v>
      </c>
      <c r="C83" s="51">
        <f>$C$2*(B83-E79)+(1-$C$2)*(C82+D82)</f>
        <v>9.2255901799303377</v>
      </c>
      <c r="D83" s="51">
        <f>$F$2*(C83-C82)+(1-$F$2)*D82</f>
        <v>0.1041319924255415</v>
      </c>
      <c r="E83" s="51">
        <f>$I$2*(B83-C83)+(1-$I$2)*E79</f>
        <v>-0.11500000000000021</v>
      </c>
      <c r="F83" s="34">
        <f>C82+D82+E79</f>
        <v>9.1074972318160778</v>
      </c>
      <c r="G83" s="1">
        <f>ABS(B83-F83)</f>
        <v>3.2225027681839222</v>
      </c>
      <c r="H83" s="1">
        <f>G83^2</f>
        <v>10.384524090953041</v>
      </c>
      <c r="I83" s="4">
        <f>ABS((B83-F83)/B83)</f>
        <v>0.2613546446215671</v>
      </c>
      <c r="J83" s="1">
        <f>ABS((F83-B83)/B82)^2</f>
        <v>5.8971850034572899E-2</v>
      </c>
      <c r="K83" s="1">
        <f>ABS((B83-B82)/B82)^2</f>
        <v>5.0178059422043651E-3</v>
      </c>
      <c r="L83" s="1">
        <f>F83-B83</f>
        <v>-3.2225027681839222</v>
      </c>
      <c r="M83" s="1">
        <f>ABS(L83-L82)^2</f>
        <v>1.0102193383336169</v>
      </c>
    </row>
    <row r="84" spans="1:13">
      <c r="A84" s="6">
        <v>37500</v>
      </c>
      <c r="B84" s="28">
        <v>15.38</v>
      </c>
      <c r="C84" s="51">
        <f>$C$2*(B84-E80)+(1-$C$2)*(C83+D83)</f>
        <v>9.3352076782036946</v>
      </c>
      <c r="D84" s="51">
        <f>$F$2*(C84-C83)+(1-$F$2)*D83</f>
        <v>0.10961749827335687</v>
      </c>
      <c r="E84" s="51">
        <f>$I$2*(B84-C84)+(1-$I$2)*E80</f>
        <v>0.33499999999999974</v>
      </c>
      <c r="F84" s="34">
        <f>C83+D83+E80</f>
        <v>9.6647221723558783</v>
      </c>
      <c r="G84" s="1">
        <f>ABS(B84-F84)</f>
        <v>5.7152778276441225</v>
      </c>
      <c r="H84" s="1">
        <f>G84^2</f>
        <v>32.664400647160519</v>
      </c>
      <c r="I84" s="4">
        <f>ABS((B84-F84)/B84)</f>
        <v>0.37160454015891564</v>
      </c>
      <c r="J84" s="1">
        <f>ABS((F84-B84)/B83)^2</f>
        <v>0.21485652166897556</v>
      </c>
      <c r="K84" s="1">
        <f>ABS((B84-B83)/B83)^2</f>
        <v>6.1189023929002995E-2</v>
      </c>
      <c r="L84" s="1">
        <f>F84-B84</f>
        <v>-5.7152778276441225</v>
      </c>
      <c r="M84" s="1">
        <f>ABS(L84-L83)^2</f>
        <v>6.2139274970668055</v>
      </c>
    </row>
    <row r="85" spans="1:13">
      <c r="A85" s="6">
        <v>37530</v>
      </c>
      <c r="B85" s="28">
        <v>24</v>
      </c>
      <c r="C85" s="51">
        <f>$C$2*(B85-E81)+(1-$C$2)*(C84+D84)</f>
        <v>9.458934358460878</v>
      </c>
      <c r="D85" s="51">
        <f>$F$2*(C85-C84)+(1-$F$2)*D84</f>
        <v>0.12372668025718347</v>
      </c>
      <c r="E85" s="51">
        <f>$I$2*(B85-C85)+(1-$I$2)*E81</f>
        <v>-0.14500000000000024</v>
      </c>
      <c r="F85" s="34">
        <f>C84+D84+E81</f>
        <v>9.2998251764770519</v>
      </c>
      <c r="G85" s="1">
        <f>ABS(B85-F85)</f>
        <v>14.700174823522948</v>
      </c>
      <c r="H85" s="1">
        <f>G85^2</f>
        <v>216.09513984213794</v>
      </c>
      <c r="I85" s="4">
        <f>ABS((B85-F85)/B85)</f>
        <v>0.61250728431345614</v>
      </c>
      <c r="J85" s="1">
        <f>ABS((F85-B85)/B84)^2</f>
        <v>0.91355001362170452</v>
      </c>
      <c r="K85" s="1">
        <f>ABS((B85-B84)/B84)^2</f>
        <v>0.31412453645066202</v>
      </c>
      <c r="L85" s="1">
        <f>F85-B85</f>
        <v>-14.700174823522948</v>
      </c>
      <c r="M85" s="1">
        <f>ABS(L85-L84)^2</f>
        <v>80.728374026552345</v>
      </c>
    </row>
    <row r="86" spans="1:13">
      <c r="A86" s="6">
        <v>37561</v>
      </c>
      <c r="B86" s="28">
        <v>20.83</v>
      </c>
      <c r="C86" s="51">
        <f>$C$2*(B86-E82)+(1-$C$2)*(C85+D85)</f>
        <v>9.5935281843680347</v>
      </c>
      <c r="D86" s="51">
        <f>$F$2*(C86-C85)+(1-$F$2)*D85</f>
        <v>0.13459382590715663</v>
      </c>
      <c r="E86" s="51">
        <f>$I$2*(B86-C86)+(1-$I$2)*E82</f>
        <v>-7.5000000000000178E-2</v>
      </c>
      <c r="F86" s="34">
        <f>C85+D85+E82</f>
        <v>9.5076610387180622</v>
      </c>
      <c r="G86" s="1">
        <f>ABS(B86-F86)</f>
        <v>11.322338961281936</v>
      </c>
      <c r="H86" s="1">
        <f>G86^2</f>
        <v>128.19535955416291</v>
      </c>
      <c r="I86" s="4">
        <f>ABS((B86-F86)/B86)</f>
        <v>0.54355923961987218</v>
      </c>
      <c r="J86" s="1">
        <f>ABS((F86-B86)/B85)^2</f>
        <v>0.22256138811486617</v>
      </c>
      <c r="K86" s="1">
        <f>ABS((B86-B85)/B85)^2</f>
        <v>1.7446006944444467E-2</v>
      </c>
      <c r="L86" s="1">
        <f>F86-B86</f>
        <v>-11.322338961281936</v>
      </c>
      <c r="M86" s="1">
        <f>ABS(L86-L85)^2</f>
        <v>11.409775112241482</v>
      </c>
    </row>
    <row r="87" spans="1:13">
      <c r="A87" s="6">
        <v>37591</v>
      </c>
      <c r="B87" s="28">
        <v>5.42</v>
      </c>
      <c r="C87" s="51">
        <f>$C$2*(B87-E83)+(1-$C$2)*(C86+D86)</f>
        <v>9.7240974648372234</v>
      </c>
      <c r="D87" s="51">
        <f>$F$2*(C87-C86)+(1-$F$2)*D86</f>
        <v>0.1305692804691887</v>
      </c>
      <c r="E87" s="51">
        <f>$I$2*(B87-C87)+(1-$I$2)*E83</f>
        <v>-0.11500000000000021</v>
      </c>
      <c r="F87" s="34">
        <f>C86+D86+E83</f>
        <v>9.6131220102751911</v>
      </c>
      <c r="G87" s="1">
        <f>ABS(B87-F87)</f>
        <v>4.1931220102751912</v>
      </c>
      <c r="H87" s="1">
        <f>G87^2</f>
        <v>17.582272193054262</v>
      </c>
      <c r="I87" s="4">
        <f>ABS((B87-F87)/B87)</f>
        <v>0.77363874728324566</v>
      </c>
      <c r="J87" s="1">
        <f>ABS((F87-B87)/B86)^2</f>
        <v>4.0522521302237192E-2</v>
      </c>
      <c r="K87" s="1">
        <f>ABS((B87-B86)/B86)^2</f>
        <v>0.54730162490904932</v>
      </c>
      <c r="L87" s="1">
        <f>F87-B87</f>
        <v>4.1931220102751912</v>
      </c>
      <c r="M87" s="1">
        <f>ABS(L87-L86)^2</f>
        <v>240.72952915991243</v>
      </c>
    </row>
    <row r="88" spans="1:13">
      <c r="A88" s="6">
        <v>37622</v>
      </c>
      <c r="B88" s="28">
        <v>2.94</v>
      </c>
      <c r="C88" s="51">
        <f>$C$2*(B88-E84)+(1-$C$2)*(C87+D87)</f>
        <v>9.847708537757212</v>
      </c>
      <c r="D88" s="51">
        <f>$F$2*(C88-C87)+(1-$F$2)*D87</f>
        <v>0.12361107291998863</v>
      </c>
      <c r="E88" s="51">
        <f>$I$2*(B88-C88)+(1-$I$2)*E84</f>
        <v>0.33499999999999974</v>
      </c>
      <c r="F88" s="34">
        <f>C87+D87+E84</f>
        <v>10.189666745306411</v>
      </c>
      <c r="G88" s="1">
        <f>ABS(B88-F88)</f>
        <v>7.2496667453064116</v>
      </c>
      <c r="H88" s="1">
        <f>G88^2</f>
        <v>52.557667918001663</v>
      </c>
      <c r="I88" s="4">
        <f>ABS((B88-F88)/B88)</f>
        <v>2.4658730426212285</v>
      </c>
      <c r="J88" s="1">
        <f>ABS((F88-B88)/B87)^2</f>
        <v>1.7891119374055928</v>
      </c>
      <c r="K88" s="1">
        <f>ABS((B88-B87)/B87)^2</f>
        <v>0.20936534088588121</v>
      </c>
      <c r="L88" s="1">
        <f>F88-B88</f>
        <v>7.2496667453064116</v>
      </c>
      <c r="M88" s="1">
        <f>ABS(L88-L87)^2</f>
        <v>9.3424657172470731</v>
      </c>
    </row>
    <row r="89" spans="1:13">
      <c r="A89" s="6">
        <v>37653</v>
      </c>
      <c r="B89" s="28">
        <v>1.76</v>
      </c>
      <c r="C89" s="51">
        <f>$C$2*(B89-E85)+(1-$C$2)*(C88+D88)</f>
        <v>9.9635775822528441</v>
      </c>
      <c r="D89" s="51">
        <f>$F$2*(C89-C88)+(1-$F$2)*D88</f>
        <v>0.11586904449563207</v>
      </c>
      <c r="E89" s="51">
        <f>$I$2*(B89-C89)+(1-$I$2)*E85</f>
        <v>-0.14500000000000024</v>
      </c>
      <c r="F89" s="34">
        <f>C88+D88+E85</f>
        <v>9.8263196106772011</v>
      </c>
      <c r="G89" s="1">
        <f>ABS(B89-F89)</f>
        <v>8.0663196106772013</v>
      </c>
      <c r="H89" s="1">
        <f>G89^2</f>
        <v>65.065512061595598</v>
      </c>
      <c r="I89" s="4">
        <f>ABS((B89-F89)/B89)</f>
        <v>4.5831361424302282</v>
      </c>
      <c r="J89" s="1">
        <f>ABS((F89-B89)/B88)^2</f>
        <v>7.5275940651575262</v>
      </c>
      <c r="K89" s="1">
        <f>ABS((B89-B88)/B88)^2</f>
        <v>0.16109028645471793</v>
      </c>
      <c r="L89" s="1">
        <f>F89-B89</f>
        <v>8.0663196106772013</v>
      </c>
      <c r="M89" s="1">
        <f>ABS(L89-L88)^2</f>
        <v>0.66692190251832106</v>
      </c>
    </row>
    <row r="90" spans="1:13">
      <c r="A90" s="6">
        <v>37681</v>
      </c>
      <c r="B90" s="28">
        <v>2.62</v>
      </c>
      <c r="C90" s="51">
        <f>$C$2*(B90-E86)+(1-$C$2)*(C89+D89)</f>
        <v>10.072359057889097</v>
      </c>
      <c r="D90" s="51">
        <f>$F$2*(C90-C89)+(1-$F$2)*D89</f>
        <v>0.10878147563625262</v>
      </c>
      <c r="E90" s="51">
        <f>$I$2*(B90-C90)+(1-$I$2)*E86</f>
        <v>-7.5000000000000178E-2</v>
      </c>
      <c r="F90" s="34">
        <f>C89+D89+E86</f>
        <v>10.004446626748475</v>
      </c>
      <c r="G90" s="1">
        <f>ABS(B90-F90)</f>
        <v>7.384446626748475</v>
      </c>
      <c r="H90" s="1">
        <f>G90^2</f>
        <v>54.530051983296929</v>
      </c>
      <c r="I90" s="4">
        <f>ABS((B90-F90)/B90)</f>
        <v>2.8184910789116318</v>
      </c>
      <c r="J90" s="1">
        <f>ABS((F90-B90)/B89)^2</f>
        <v>17.603968228078813</v>
      </c>
      <c r="K90" s="1">
        <f>ABS((B90-B89)/B89)^2</f>
        <v>0.23876549586776866</v>
      </c>
      <c r="L90" s="1">
        <f>F90-B90</f>
        <v>7.384446626748475</v>
      </c>
      <c r="M90" s="1">
        <f>ABS(L90-L89)^2</f>
        <v>0.46495076621186504</v>
      </c>
    </row>
    <row r="91" spans="1:13">
      <c r="A91" s="6">
        <v>37712</v>
      </c>
      <c r="B91" s="28">
        <v>2.48</v>
      </c>
      <c r="C91" s="51">
        <f>$C$2*(B91-E87)+(1-$C$2)*(C90+D90)</f>
        <v>10.173859379482806</v>
      </c>
      <c r="D91" s="51">
        <f>$F$2*(C91-C90)+(1-$F$2)*D90</f>
        <v>0.10150032159370959</v>
      </c>
      <c r="E91" s="51">
        <f>$I$2*(B91-C91)+(1-$I$2)*E87</f>
        <v>-0.11500000000000021</v>
      </c>
      <c r="F91" s="34">
        <f>C90+D90+E87</f>
        <v>10.066140533525349</v>
      </c>
      <c r="G91" s="1">
        <f>ABS(B91-F91)</f>
        <v>7.5861405335253487</v>
      </c>
      <c r="H91" s="1">
        <f>G91^2</f>
        <v>57.54952819439626</v>
      </c>
      <c r="I91" s="4">
        <f>ABS((B91-F91)/B91)</f>
        <v>3.0589276344860279</v>
      </c>
      <c r="J91" s="1">
        <f>ABS((F91-B91)/B90)^2</f>
        <v>8.3837667085828702</v>
      </c>
      <c r="K91" s="1">
        <f>ABS((B91-B90)/B90)^2</f>
        <v>2.8553114620360168E-3</v>
      </c>
      <c r="L91" s="1">
        <f>F91-B91</f>
        <v>7.5861405335253487</v>
      </c>
      <c r="M91" s="1">
        <f>ABS(L91-L90)^2</f>
        <v>4.0680432030918222E-2</v>
      </c>
    </row>
    <row r="92" spans="1:13">
      <c r="A92" s="6">
        <v>37742</v>
      </c>
      <c r="B92" s="28">
        <v>2.46</v>
      </c>
      <c r="C92" s="51">
        <f>$C$2*(B92-E88)+(1-$C$2)*(C91+D91)</f>
        <v>10.267537011235296</v>
      </c>
      <c r="D92" s="51">
        <f>$F$2*(C92-C91)+(1-$F$2)*D91</f>
        <v>9.3677631752489887E-2</v>
      </c>
      <c r="E92" s="51">
        <f>$I$2*(B92-C92)+(1-$I$2)*E88</f>
        <v>0.33499999999999974</v>
      </c>
      <c r="F92" s="34">
        <f>C91+D91+E88</f>
        <v>10.610359701076515</v>
      </c>
      <c r="G92" s="1">
        <f>ABS(B92-F92)</f>
        <v>8.1503597010765141</v>
      </c>
      <c r="H92" s="1">
        <f>G92^2</f>
        <v>66.428363256932045</v>
      </c>
      <c r="I92" s="4">
        <f>ABS((B92-F92)/B92)</f>
        <v>3.3131543500311031</v>
      </c>
      <c r="J92" s="1">
        <f>ABS((F92-B92)/B91)^2</f>
        <v>10.800657397394</v>
      </c>
      <c r="K92" s="1">
        <f>ABS((B92-B91)/B91)^2</f>
        <v>6.503642039542155E-5</v>
      </c>
      <c r="L92" s="1">
        <f>F92-B92</f>
        <v>8.1503597010765141</v>
      </c>
      <c r="M92" s="1">
        <f>ABS(L92-L91)^2</f>
        <v>0.31834326903213006</v>
      </c>
    </row>
    <row r="93" spans="1:13">
      <c r="A93" s="6">
        <v>37773</v>
      </c>
      <c r="B93" s="28">
        <v>3.79</v>
      </c>
      <c r="C93" s="51">
        <f>$C$2*(B93-E89)+(1-$C$2)*(C92+D92)</f>
        <v>10.355046782200175</v>
      </c>
      <c r="D93" s="51">
        <f>$F$2*(C93-C92)+(1-$F$2)*D92</f>
        <v>8.7509770964878442E-2</v>
      </c>
      <c r="E93" s="51">
        <f>$I$2*(B93-C93)+(1-$I$2)*E89</f>
        <v>-0.14500000000000024</v>
      </c>
      <c r="F93" s="34">
        <f>C92+D92+E89</f>
        <v>10.216214642987786</v>
      </c>
      <c r="G93" s="1">
        <f>ABS(B93-F93)</f>
        <v>6.4262146429877864</v>
      </c>
      <c r="H93" s="1">
        <f>G93^2</f>
        <v>41.296234637750644</v>
      </c>
      <c r="I93" s="4">
        <f>ABS((B93-F93)/B93)</f>
        <v>1.6955711459070677</v>
      </c>
      <c r="J93" s="1">
        <f>ABS((F93-B93)/B92)^2</f>
        <v>6.8240192077716042</v>
      </c>
      <c r="K93" s="1">
        <f>ABS((B93-B92)/B92)^2</f>
        <v>0.29230286205301076</v>
      </c>
      <c r="L93" s="1">
        <f>F93-B93</f>
        <v>6.4262146429877864</v>
      </c>
      <c r="M93" s="1">
        <f>ABS(L93-L92)^2</f>
        <v>2.9726761813317819</v>
      </c>
    </row>
    <row r="94" spans="1:13">
      <c r="A94" s="6">
        <v>37803</v>
      </c>
      <c r="B94" s="28">
        <v>7.14</v>
      </c>
      <c r="C94" s="51">
        <f>$C$2*(B94-E90)+(1-$C$2)*(C93+D93)</f>
        <v>10.43945875444372</v>
      </c>
      <c r="D94" s="51">
        <f>$F$2*(C94-C93)+(1-$F$2)*D93</f>
        <v>8.4411972243545463E-2</v>
      </c>
      <c r="E94" s="51">
        <f>$I$2*(B94-C94)+(1-$I$2)*E90</f>
        <v>-7.5000000000000178E-2</v>
      </c>
      <c r="F94" s="34">
        <f>C93+D93+E90</f>
        <v>10.367556553165052</v>
      </c>
      <c r="G94" s="1">
        <f>ABS(B94-F94)</f>
        <v>3.2275565531650523</v>
      </c>
      <c r="H94" s="1">
        <f>G94^2</f>
        <v>10.417121303878673</v>
      </c>
      <c r="I94" s="4">
        <f>ABS((B94-F94)/B94)</f>
        <v>0.45203873293628183</v>
      </c>
      <c r="J94" s="1">
        <f>ABS((F94-B94)/B93)^2</f>
        <v>0.72521921344732165</v>
      </c>
      <c r="K94" s="1">
        <f>ABS((B94-B93)/B93)^2</f>
        <v>0.78128807234703168</v>
      </c>
      <c r="L94" s="1">
        <f>F94-B94</f>
        <v>3.2275565531650523</v>
      </c>
      <c r="M94" s="1">
        <f>ABS(L94-L93)^2</f>
        <v>10.231413575588423</v>
      </c>
    </row>
    <row r="95" spans="1:13">
      <c r="A95" s="6">
        <v>37834</v>
      </c>
      <c r="B95" s="28">
        <v>11.46</v>
      </c>
      <c r="C95" s="51">
        <f>$C$2*(B95-E91)+(1-$C$2)*(C94+D94)</f>
        <v>10.52487959728804</v>
      </c>
      <c r="D95" s="51">
        <f>$F$2*(C95-C94)+(1-$F$2)*D94</f>
        <v>8.5420842844319722E-2</v>
      </c>
      <c r="E95" s="51">
        <f>$I$2*(B95-C95)+(1-$I$2)*E91</f>
        <v>-0.11500000000000021</v>
      </c>
      <c r="F95" s="34">
        <f>C94+D94+E91</f>
        <v>10.408870726687265</v>
      </c>
      <c r="G95" s="1">
        <f>ABS(B95-F95)</f>
        <v>1.0511292733127355</v>
      </c>
      <c r="H95" s="1">
        <f>G95^2</f>
        <v>1.1048727492149595</v>
      </c>
      <c r="I95" s="4">
        <f>ABS((B95-F95)/B95)</f>
        <v>9.1721577077900129E-2</v>
      </c>
      <c r="J95" s="1">
        <f>ABS((F95-B95)/B94)^2</f>
        <v>2.1672840689510309E-2</v>
      </c>
      <c r="K95" s="1">
        <f>ABS((B95-B94)/B94)^2</f>
        <v>0.3660758421015467</v>
      </c>
      <c r="L95" s="1">
        <f>F95-B95</f>
        <v>-1.0511292733127355</v>
      </c>
      <c r="M95" s="1">
        <f>ABS(L95-L94)^2</f>
        <v>18.307152401701909</v>
      </c>
    </row>
    <row r="96" spans="1:13">
      <c r="A96" s="6">
        <v>37865</v>
      </c>
      <c r="B96" s="28">
        <v>14.9</v>
      </c>
      <c r="C96" s="51">
        <f>$C$2*(B96-E92)+(1-$C$2)*(C95+D95)</f>
        <v>10.61409614844545</v>
      </c>
      <c r="D96" s="51">
        <f>$F$2*(C96-C95)+(1-$F$2)*D95</f>
        <v>8.9216551157409896E-2</v>
      </c>
      <c r="E96" s="51">
        <f>$I$2*(B96-C96)+(1-$I$2)*E92</f>
        <v>0.33499999999999974</v>
      </c>
      <c r="F96" s="34">
        <f>C95+D95+E92</f>
        <v>10.945300440132359</v>
      </c>
      <c r="G96" s="1">
        <f>ABS(B96-F96)</f>
        <v>3.9546995598676418</v>
      </c>
      <c r="H96" s="1">
        <f>G96^2</f>
        <v>15.639648608817319</v>
      </c>
      <c r="I96" s="4">
        <f>ABS((B96-F96)/B96)</f>
        <v>0.26541607784346588</v>
      </c>
      <c r="J96" s="1">
        <f>ABS((F96-B96)/B95)^2</f>
        <v>0.11908519053158051</v>
      </c>
      <c r="K96" s="1">
        <f>ABS((B96-B95)/B95)^2</f>
        <v>9.0104742499139523E-2</v>
      </c>
      <c r="L96" s="1">
        <f>F96-B96</f>
        <v>-3.9546995598676418</v>
      </c>
      <c r="M96" s="1">
        <f>ABS(L96-L95)^2</f>
        <v>8.4307204089645396</v>
      </c>
    </row>
    <row r="97" spans="1:13">
      <c r="A97" s="6">
        <v>37895</v>
      </c>
      <c r="B97" s="28">
        <v>21.27</v>
      </c>
      <c r="C97" s="51">
        <f>$C$2*(B97-E93)+(1-$C$2)*(C96+D96)</f>
        <v>10.713593743691758</v>
      </c>
      <c r="D97" s="51">
        <f>$F$2*(C97-C96)+(1-$F$2)*D96</f>
        <v>9.9497595246308634E-2</v>
      </c>
      <c r="E97" s="51">
        <f>$I$2*(B97-C97)+(1-$I$2)*E93</f>
        <v>-0.14500000000000024</v>
      </c>
      <c r="F97" s="34">
        <f>C96+D96+E93</f>
        <v>10.55831269960286</v>
      </c>
      <c r="G97" s="1">
        <f>ABS(B97-F97)</f>
        <v>10.71168730039714</v>
      </c>
      <c r="H97" s="1">
        <f>G97^2</f>
        <v>114.74024482148936</v>
      </c>
      <c r="I97" s="4">
        <f>ABS((B97-F97)/B97)</f>
        <v>0.5036054207991133</v>
      </c>
      <c r="J97" s="1">
        <f>ABS((F97-B97)/B96)^2</f>
        <v>0.51682466925584136</v>
      </c>
      <c r="K97" s="1">
        <f>ABS((B97-B96)/B96)^2</f>
        <v>0.18277059591910266</v>
      </c>
      <c r="L97" s="1">
        <f>F97-B97</f>
        <v>-10.71168730039714</v>
      </c>
      <c r="M97" s="1">
        <f>ABS(L97-L96)^2</f>
        <v>45.65688332566593</v>
      </c>
    </row>
    <row r="98" spans="1:13">
      <c r="A98" s="6">
        <v>37926</v>
      </c>
      <c r="B98" s="28">
        <v>11.27</v>
      </c>
      <c r="C98" s="51">
        <f>$C$2*(B98-E94)+(1-$C$2)*(C97+D97)</f>
        <v>10.813601863213309</v>
      </c>
      <c r="D98" s="51">
        <f>$F$2*(C98-C97)+(1-$F$2)*D97</f>
        <v>0.10000811952155075</v>
      </c>
      <c r="E98" s="51">
        <f>$I$2*(B98-C98)+(1-$I$2)*E94</f>
        <v>-7.5000000000000178E-2</v>
      </c>
      <c r="F98" s="34">
        <f>C97+D97+E94</f>
        <v>10.738091338938066</v>
      </c>
      <c r="G98" s="1">
        <f>ABS(B98-F98)</f>
        <v>0.53190866106193369</v>
      </c>
      <c r="H98" s="1">
        <f>G98^2</f>
        <v>0.28292682371269906</v>
      </c>
      <c r="I98" s="4">
        <f>ABS((B98-F98)/B98)</f>
        <v>4.7196864335575309E-2</v>
      </c>
      <c r="J98" s="1">
        <f>ABS((F98-B98)/B97)^2</f>
        <v>6.2537302475835469E-4</v>
      </c>
      <c r="K98" s="1">
        <f>ABS((B98-B97)/B97)^2</f>
        <v>0.22103702171180353</v>
      </c>
      <c r="L98" s="1">
        <f>F98-B98</f>
        <v>-0.53190866106193369</v>
      </c>
      <c r="M98" s="1">
        <f>ABS(L98-L97)^2</f>
        <v>103.62789314586533</v>
      </c>
    </row>
    <row r="99" spans="1:13">
      <c r="A99" s="6">
        <v>37956</v>
      </c>
      <c r="B99" s="28">
        <v>4.25</v>
      </c>
      <c r="C99" s="51">
        <f>$C$2*(B99-E95)+(1-$C$2)*(C98+D98)</f>
        <v>10.907324647281595</v>
      </c>
      <c r="D99" s="51">
        <f>$F$2*(C99-C98)+(1-$F$2)*D98</f>
        <v>9.3722784068285492E-2</v>
      </c>
      <c r="E99" s="51">
        <f>$I$2*(B99-C99)+(1-$I$2)*E95</f>
        <v>-0.11500000000000021</v>
      </c>
      <c r="F99" s="34">
        <f>C98+D98+E95</f>
        <v>10.79860998273486</v>
      </c>
      <c r="G99" s="1">
        <f>ABS(B99-F99)</f>
        <v>6.5486099827348596</v>
      </c>
      <c r="H99" s="1">
        <f>G99^2</f>
        <v>42.884292705974659</v>
      </c>
      <c r="I99" s="4">
        <f>ABS((B99-F99)/B99)</f>
        <v>1.5408494077023198</v>
      </c>
      <c r="J99" s="1">
        <f>ABS((F99-B99)/B98)^2</f>
        <v>0.33763730066768538</v>
      </c>
      <c r="K99" s="1">
        <f>ABS((B99-B98)/B98)^2</f>
        <v>0.38799523512966</v>
      </c>
      <c r="L99" s="1">
        <f>F99-B99</f>
        <v>6.5486099827348596</v>
      </c>
      <c r="M99" s="1">
        <f>ABS(L99-L98)^2</f>
        <v>50.133744265153979</v>
      </c>
    </row>
    <row r="100" spans="1:13">
      <c r="A100" s="6">
        <v>37987</v>
      </c>
      <c r="B100" s="28">
        <v>2.5499999999999998</v>
      </c>
      <c r="C100" s="51">
        <f>$C$2*(B100-E96)+(1-$C$2)*(C99+D99)</f>
        <v>10.992614610406209</v>
      </c>
      <c r="D100" s="51">
        <f>$F$2*(C100-C99)+(1-$F$2)*D99</f>
        <v>8.5289963124614232E-2</v>
      </c>
      <c r="E100" s="51">
        <f>$I$2*(B100-C100)+(1-$I$2)*E96</f>
        <v>0.33499999999999974</v>
      </c>
      <c r="F100" s="34">
        <f>C99+D99+E96</f>
        <v>11.336047431349879</v>
      </c>
      <c r="G100" s="1">
        <f>ABS(B100-F100)</f>
        <v>8.7860474313498784</v>
      </c>
      <c r="H100" s="1">
        <f>G100^2</f>
        <v>77.194629465929793</v>
      </c>
      <c r="I100" s="4">
        <f>ABS((B100-F100)/B100)</f>
        <v>3.4455087966077955</v>
      </c>
      <c r="J100" s="1">
        <f>ABS((F100-B100)/B99)^2</f>
        <v>4.2737511123006113</v>
      </c>
      <c r="K100" s="1">
        <f>ABS((B100-B99)/B99)^2</f>
        <v>0.16000000000000003</v>
      </c>
      <c r="L100" s="1">
        <f>F100-B100</f>
        <v>8.7860474313498784</v>
      </c>
      <c r="M100" s="1">
        <f>ABS(L100-L99)^2</f>
        <v>5.0061263364648854</v>
      </c>
    </row>
    <row r="101" spans="1:13">
      <c r="A101" s="6">
        <v>38018</v>
      </c>
      <c r="B101" s="28">
        <v>2.2000000000000002</v>
      </c>
      <c r="C101" s="51">
        <f>$C$2*(B101-E97)+(1-$C$2)*(C100+D100)</f>
        <v>11.06952275893647</v>
      </c>
      <c r="D101" s="51">
        <f>$F$2*(C101-C100)+(1-$F$2)*D100</f>
        <v>7.69081485302614E-2</v>
      </c>
      <c r="E101" s="51">
        <f>$I$2*(B101-C101)+(1-$I$2)*E97</f>
        <v>-0.14500000000000024</v>
      </c>
      <c r="F101" s="34">
        <f>C100+D100+E97</f>
        <v>10.932904573530823</v>
      </c>
      <c r="G101" s="1">
        <f>ABS(B101-F101)</f>
        <v>8.7329045735308242</v>
      </c>
      <c r="H101" s="1">
        <f>G101^2</f>
        <v>76.263622290395588</v>
      </c>
      <c r="I101" s="4">
        <f>ABS((B101-F101)/B101)</f>
        <v>3.9695020788776469</v>
      </c>
      <c r="J101" s="1">
        <f>ABS((F101-B101)/B100)^2</f>
        <v>11.728354062344575</v>
      </c>
      <c r="K101" s="1">
        <f>ABS((B101-B100)/B100)^2</f>
        <v>1.883890811226448E-2</v>
      </c>
      <c r="L101" s="1">
        <f>F101-B101</f>
        <v>8.7329045735308242</v>
      </c>
      <c r="M101" s="1">
        <f>ABS(L101-L100)^2</f>
        <v>2.824163337176216E-3</v>
      </c>
    </row>
    <row r="102" spans="1:13">
      <c r="A102" s="6">
        <v>38047</v>
      </c>
      <c r="B102" s="28">
        <v>2.09</v>
      </c>
      <c r="C102" s="51">
        <f>$C$2*(B102-E98)+(1-$C$2)*(C101+D101)</f>
        <v>11.137810558071578</v>
      </c>
      <c r="D102" s="51">
        <f>$F$2*(C102-C101)+(1-$F$2)*D101</f>
        <v>6.8287799135108074E-2</v>
      </c>
      <c r="E102" s="51">
        <f>$I$2*(B102-C102)+(1-$I$2)*E98</f>
        <v>-7.5000000000000178E-2</v>
      </c>
      <c r="F102" s="34">
        <f>C101+D101+E98</f>
        <v>11.071430907466731</v>
      </c>
      <c r="G102" s="1">
        <f>ABS(B102-F102)</f>
        <v>8.9814309074667307</v>
      </c>
      <c r="H102" s="1">
        <f>G102^2</f>
        <v>80.66610114559866</v>
      </c>
      <c r="I102" s="4">
        <f>ABS((B102-F102)/B102)</f>
        <v>4.2973353624242732</v>
      </c>
      <c r="J102" s="1">
        <f>ABS((F102-B102)/B101)^2</f>
        <v>16.666549823470792</v>
      </c>
      <c r="K102" s="1">
        <f>ABS((B102-B101)/B101)^2</f>
        <v>2.5000000000000144E-3</v>
      </c>
      <c r="L102" s="1">
        <f>F102-B102</f>
        <v>8.9814309074667307</v>
      </c>
      <c r="M102" s="1">
        <f>ABS(L102-L101)^2</f>
        <v>6.1765338659621714E-2</v>
      </c>
    </row>
    <row r="103" spans="1:13">
      <c r="A103" s="6">
        <v>38078</v>
      </c>
      <c r="B103" s="28">
        <v>2.37</v>
      </c>
      <c r="C103" s="51">
        <f>$C$2*(B103-E99)+(1-$C$2)*(C102+D102)</f>
        <v>11.19772787418197</v>
      </c>
      <c r="D103" s="51">
        <f>$F$2*(C103-C102)+(1-$F$2)*D102</f>
        <v>5.9917316110391639E-2</v>
      </c>
      <c r="E103" s="51">
        <f>$I$2*(B103-C103)+(1-$I$2)*E99</f>
        <v>-0.11500000000000021</v>
      </c>
      <c r="F103" s="34">
        <f>C102+D102+E99</f>
        <v>11.091098357206686</v>
      </c>
      <c r="G103" s="1">
        <f>ABS(B103-F103)</f>
        <v>8.7210983572066851</v>
      </c>
      <c r="H103" s="1">
        <f>G103^2</f>
        <v>76.057556556073138</v>
      </c>
      <c r="I103" s="4">
        <f>ABS((B103-F103)/B103)</f>
        <v>3.6797883363741284</v>
      </c>
      <c r="J103" s="1">
        <f>ABS((F103-B103)/B102)^2</f>
        <v>17.412045639081786</v>
      </c>
      <c r="K103" s="1">
        <f>ABS((B103-B102)/B102)^2</f>
        <v>1.7948307044252682E-2</v>
      </c>
      <c r="L103" s="1">
        <f>F103-B103</f>
        <v>8.7210983572066851</v>
      </c>
      <c r="M103" s="1">
        <f>ABS(L103-L102)^2</f>
        <v>6.7773036724899136E-2</v>
      </c>
    </row>
    <row r="104" spans="1:13">
      <c r="A104" s="6">
        <v>38108</v>
      </c>
      <c r="B104" s="28">
        <v>2.76</v>
      </c>
      <c r="C104" s="51">
        <f>$C$2*(B104-E100)+(1-$C$2)*(C103+D103)</f>
        <v>11.249167644964874</v>
      </c>
      <c r="D104" s="51">
        <f>$F$2*(C104-C103)+(1-$F$2)*D103</f>
        <v>5.1439770782904404E-2</v>
      </c>
      <c r="E104" s="51">
        <f>$I$2*(B104-C104)+(1-$I$2)*E100</f>
        <v>0.33499999999999974</v>
      </c>
      <c r="F104" s="34">
        <f>C103+D103+E100</f>
        <v>11.592645190292361</v>
      </c>
      <c r="G104" s="1">
        <f>ABS(B104-F104)</f>
        <v>8.8326451902923608</v>
      </c>
      <c r="H104" s="1">
        <f>G104^2</f>
        <v>78.015621057594771</v>
      </c>
      <c r="I104" s="4">
        <f>ABS((B104-F104)/B104)</f>
        <v>3.2002337645986816</v>
      </c>
      <c r="J104" s="1">
        <f>ABS((F104-B104)/B103)^2</f>
        <v>13.889444543715353</v>
      </c>
      <c r="K104" s="1">
        <f>ABS((B104-B103)/B103)^2</f>
        <v>2.7078993751001392E-2</v>
      </c>
      <c r="L104" s="1">
        <f>F104-B104</f>
        <v>8.8326451902923608</v>
      </c>
      <c r="M104" s="1">
        <f>ABS(L104-L103)^2</f>
        <v>1.2442695971443596E-2</v>
      </c>
    </row>
    <row r="105" spans="1:13">
      <c r="A105" s="6">
        <v>38139</v>
      </c>
      <c r="B105" s="28">
        <v>2.75</v>
      </c>
      <c r="C105" s="51">
        <f>$C$2*(B105-E101)+(1-$C$2)*(C104+D104)</f>
        <v>11.292539739945475</v>
      </c>
      <c r="D105" s="51">
        <f>$F$2*(C105-C104)+(1-$F$2)*D104</f>
        <v>4.3372094980600906E-2</v>
      </c>
      <c r="E105" s="51">
        <f>$I$2*(B105-C105)+(1-$I$2)*E101</f>
        <v>-0.14500000000000024</v>
      </c>
      <c r="F105" s="34">
        <f>C104+D104+E101</f>
        <v>11.155607415747779</v>
      </c>
      <c r="G105" s="1">
        <f>ABS(B105-F105)</f>
        <v>8.4056074157477791</v>
      </c>
      <c r="H105" s="1">
        <f>G105^2</f>
        <v>70.65423602767406</v>
      </c>
      <c r="I105" s="4">
        <f>ABS((B105-F105)/B105)</f>
        <v>3.056584514817374</v>
      </c>
      <c r="J105" s="1">
        <f>ABS((F105-B105)/B104)^2</f>
        <v>9.2751307534753806</v>
      </c>
      <c r="K105" s="1">
        <f>ABS((B105-B104)/B104)^2</f>
        <v>1.3127494223901982E-5</v>
      </c>
      <c r="L105" s="1">
        <f>F105-B105</f>
        <v>8.4056074157477791</v>
      </c>
      <c r="M105" s="1">
        <f>ABS(L105-L104)^2</f>
        <v>0.18236126088798899</v>
      </c>
    </row>
    <row r="106" spans="1:13">
      <c r="A106" s="6">
        <v>38169</v>
      </c>
      <c r="B106" s="28">
        <v>4.5</v>
      </c>
      <c r="C106" s="51">
        <f>$C$2*(B106-E102)+(1-$C$2)*(C105+D105)</f>
        <v>11.329422732816697</v>
      </c>
      <c r="D106" s="51">
        <f>$F$2*(C106-C105)+(1-$F$2)*D105</f>
        <v>3.6882992871221987E-2</v>
      </c>
      <c r="E106" s="51">
        <f>$I$2*(B106-C106)+(1-$I$2)*E102</f>
        <v>-7.5000000000000178E-2</v>
      </c>
      <c r="F106" s="34">
        <f>C105+D105+E102</f>
        <v>11.260911834926077</v>
      </c>
      <c r="G106" s="1">
        <f>ABS(B106-F106)</f>
        <v>6.7609118349260768</v>
      </c>
      <c r="H106" s="1">
        <f>G106^2</f>
        <v>45.709928839643489</v>
      </c>
      <c r="I106" s="4">
        <f>ABS((B106-F106)/B106)</f>
        <v>1.5024248522057948</v>
      </c>
      <c r="J106" s="1">
        <f>ABS((F106-B106)/B105)^2</f>
        <v>6.044288111027238</v>
      </c>
      <c r="K106" s="1">
        <f>ABS((B106-B105)/B105)^2</f>
        <v>0.4049586776859504</v>
      </c>
      <c r="L106" s="1">
        <f>F106-B106</f>
        <v>6.7609118349260768</v>
      </c>
      <c r="M106" s="1">
        <f>ABS(L106-L105)^2</f>
        <v>2.7050235535744367</v>
      </c>
    </row>
    <row r="107" spans="1:13">
      <c r="A107" s="6">
        <v>38200</v>
      </c>
      <c r="B107" s="28">
        <v>16.21</v>
      </c>
      <c r="C107" s="51">
        <f>$C$2*(B107-E103)+(1-$C$2)*(C106+D106)</f>
        <v>11.371065064999073</v>
      </c>
      <c r="D107" s="51">
        <f>$F$2*(C107-C106)+(1-$F$2)*D106</f>
        <v>4.1642332182375341E-2</v>
      </c>
      <c r="E107" s="51">
        <f>$I$2*(B107-C107)+(1-$I$2)*E103</f>
        <v>-0.11500000000000021</v>
      </c>
      <c r="F107" s="34">
        <f>C106+D106+E103</f>
        <v>11.251305725687919</v>
      </c>
      <c r="G107" s="1">
        <f>ABS(B107-F107)</f>
        <v>4.9586942743120819</v>
      </c>
      <c r="H107" s="1">
        <f>G107^2</f>
        <v>24.588648906095425</v>
      </c>
      <c r="I107" s="4">
        <f>ABS((B107-F107)/B107)</f>
        <v>0.30590340988970277</v>
      </c>
      <c r="J107" s="1">
        <f>ABS((F107-B107)/B106)^2</f>
        <v>1.2142542669676752</v>
      </c>
      <c r="K107" s="1">
        <f>ABS((B107-B106)/B106)^2</f>
        <v>6.7715604938271605</v>
      </c>
      <c r="L107" s="1">
        <f>F107-B107</f>
        <v>-4.9586942743120819</v>
      </c>
      <c r="M107" s="1">
        <f>ABS(L107-L106)^2</f>
        <v>137.34916735569237</v>
      </c>
    </row>
    <row r="108" spans="1:13">
      <c r="A108" s="6">
        <v>38231</v>
      </c>
      <c r="B108" s="28">
        <v>30.38</v>
      </c>
      <c r="C108" s="51">
        <f>$C$2*(B108-E104)+(1-$C$2)*(C107+D107)</f>
        <v>11.430590613555747</v>
      </c>
      <c r="D108" s="51">
        <f>$F$2*(C108-C107)+(1-$F$2)*D107</f>
        <v>5.9525548556674579E-2</v>
      </c>
      <c r="E108" s="51">
        <f>$I$2*(B108-C108)+(1-$I$2)*E104</f>
        <v>0.33499999999999974</v>
      </c>
      <c r="F108" s="34">
        <f>C107+D107+E104</f>
        <v>11.747707397181447</v>
      </c>
      <c r="G108" s="1">
        <f>ABS(B108-F108)</f>
        <v>18.632292602818552</v>
      </c>
      <c r="H108" s="1">
        <f>G108^2</f>
        <v>347.16232763704693</v>
      </c>
      <c r="I108" s="4">
        <f>ABS((B108-F108)/B108)</f>
        <v>0.61330785394399445</v>
      </c>
      <c r="J108" s="1">
        <f>ABS((F108-B108)/B107)^2</f>
        <v>1.3211939060056028</v>
      </c>
      <c r="K108" s="1">
        <f>ABS((B108-B107)/B107)^2</f>
        <v>0.76414129631863681</v>
      </c>
      <c r="L108" s="1">
        <f>F108-B108</f>
        <v>-18.632292602818552</v>
      </c>
      <c r="M108" s="1">
        <f>ABS(L108-L107)^2</f>
        <v>186.96729124933495</v>
      </c>
    </row>
    <row r="109" spans="1:13">
      <c r="A109" s="6">
        <v>38261</v>
      </c>
      <c r="B109" s="28">
        <v>32.89</v>
      </c>
      <c r="C109" s="51">
        <f>$C$2*(B109-E105)+(1-$C$2)*(C108+D108)</f>
        <v>11.510794874477307</v>
      </c>
      <c r="D109" s="51">
        <f>$F$2*(C109-C108)+(1-$F$2)*D108</f>
        <v>8.0204260921560078E-2</v>
      </c>
      <c r="E109" s="51">
        <f>$I$2*(B109-C109)+(1-$I$2)*E105</f>
        <v>-0.14500000000000024</v>
      </c>
      <c r="F109" s="34">
        <f>C108+D108+E105</f>
        <v>11.345116162112422</v>
      </c>
      <c r="G109" s="1">
        <f>ABS(B109-F109)</f>
        <v>21.544883837887578</v>
      </c>
      <c r="H109" s="1">
        <f>G109^2</f>
        <v>464.18201958806941</v>
      </c>
      <c r="I109" s="4">
        <f>ABS((B109-F109)/B109)</f>
        <v>0.65505879713857029</v>
      </c>
      <c r="J109" s="1">
        <f>ABS((F109-B109)/B108)^2</f>
        <v>0.50293605940733743</v>
      </c>
      <c r="K109" s="1">
        <f>ABS((B109-B108)/B108)^2</f>
        <v>6.8260883320815525E-3</v>
      </c>
      <c r="L109" s="1">
        <f>F109-B109</f>
        <v>-21.544883837887578</v>
      </c>
      <c r="M109" s="1">
        <f>ABS(L109-L108)^2</f>
        <v>8.483187702600917</v>
      </c>
    </row>
    <row r="110" spans="1:13">
      <c r="A110" s="6">
        <v>38292</v>
      </c>
      <c r="B110" s="28">
        <v>45.71</v>
      </c>
      <c r="C110" s="51">
        <f>$C$2*(B110-E106)+(1-$C$2)*(C109+D109)</f>
        <v>11.623818430866139</v>
      </c>
      <c r="D110" s="51">
        <f>$F$2*(C110-C109)+(1-$F$2)*D109</f>
        <v>0.11302355638883199</v>
      </c>
      <c r="E110" s="51">
        <f>$I$2*(B110-C110)+(1-$I$2)*E106</f>
        <v>-7.5000000000000178E-2</v>
      </c>
      <c r="F110" s="34">
        <f>C109+D109+E106</f>
        <v>11.515999135398868</v>
      </c>
      <c r="G110" s="1">
        <f>ABS(B110-F110)</f>
        <v>34.194000864601136</v>
      </c>
      <c r="H110" s="1">
        <f>G110^2</f>
        <v>1169.2296951283433</v>
      </c>
      <c r="I110" s="4">
        <f>ABS((B110-F110)/B110)</f>
        <v>0.74806389990376587</v>
      </c>
      <c r="J110" s="1">
        <f>ABS((F110-B110)/B109)^2</f>
        <v>1.0808665822126373</v>
      </c>
      <c r="K110" s="1">
        <f>ABS((B110-B109)/B109)^2</f>
        <v>0.15193166715368522</v>
      </c>
      <c r="L110" s="1">
        <f>F110-B110</f>
        <v>-34.194000864601136</v>
      </c>
      <c r="M110" s="1">
        <f>ABS(L110-L109)^2</f>
        <v>160.00016155549483</v>
      </c>
    </row>
    <row r="111" spans="1:13">
      <c r="A111" s="6">
        <v>38322</v>
      </c>
      <c r="B111" s="28">
        <v>15.32</v>
      </c>
      <c r="C111" s="51">
        <f>$C$2*(B111-E107)+(1-$C$2)*(C110+D110)</f>
        <v>11.740391467790623</v>
      </c>
      <c r="D111" s="51">
        <f>$F$2*(C111-C110)+(1-$F$2)*D110</f>
        <v>0.11657303692448373</v>
      </c>
      <c r="E111" s="51">
        <f>$I$2*(B111-C111)+(1-$I$2)*E107</f>
        <v>-0.11500000000000021</v>
      </c>
      <c r="F111" s="34">
        <f>C110+D110+E107</f>
        <v>11.621841987254971</v>
      </c>
      <c r="G111" s="1">
        <f>ABS(B111-F111)</f>
        <v>3.6981580127450293</v>
      </c>
      <c r="H111" s="1">
        <f>G111^2</f>
        <v>13.676372687230264</v>
      </c>
      <c r="I111" s="4">
        <f>ABS((B111-F111)/B111)</f>
        <v>0.24139412615829173</v>
      </c>
      <c r="J111" s="1">
        <f>ABS((F111-B111)/B110)^2</f>
        <v>6.5455852638703358E-3</v>
      </c>
      <c r="K111" s="1">
        <f>ABS((B111-B110)/B110)^2</f>
        <v>0.44201698465126971</v>
      </c>
      <c r="L111" s="1">
        <f>F111-B111</f>
        <v>-3.6981580127450293</v>
      </c>
      <c r="M111" s="1">
        <f>ABS(L111-L110)^2</f>
        <v>929.99643124510317</v>
      </c>
    </row>
    <row r="112" spans="1:13">
      <c r="A112" s="6">
        <v>38353</v>
      </c>
      <c r="B112" s="28">
        <v>4.76</v>
      </c>
      <c r="C112" s="51">
        <f>$C$2*(B112-E108)+(1-$C$2)*(C111+D111)</f>
        <v>11.849831328344539</v>
      </c>
      <c r="D112" s="51">
        <f>$F$2*(C112-C111)+(1-$F$2)*D111</f>
        <v>0.10943986055391619</v>
      </c>
      <c r="E112" s="51">
        <f>$I$2*(B112-C112)+(1-$I$2)*E108</f>
        <v>0.33499999999999974</v>
      </c>
      <c r="F112" s="34">
        <f>C111+D111+E108</f>
        <v>12.191964504715106</v>
      </c>
      <c r="G112" s="1">
        <f>ABS(B112-F112)</f>
        <v>7.4319645047151059</v>
      </c>
      <c r="H112" s="1">
        <f>G112^2</f>
        <v>55.234096399345248</v>
      </c>
      <c r="I112" s="4">
        <f>ABS((B112-F112)/B112)</f>
        <v>1.5613370808225013</v>
      </c>
      <c r="J112" s="1">
        <f>ABS((F112-B112)/B111)^2</f>
        <v>0.23533673451718112</v>
      </c>
      <c r="K112" s="1">
        <f>ABS((B112-B111)/B111)^2</f>
        <v>0.47512765101677701</v>
      </c>
      <c r="L112" s="1">
        <f>F112-B112</f>
        <v>7.4319645047151059</v>
      </c>
      <c r="M112" s="1">
        <f>ABS(L112-L111)^2</f>
        <v>123.87962725367314</v>
      </c>
    </row>
    <row r="113" spans="1:13">
      <c r="A113" s="6">
        <v>38384</v>
      </c>
      <c r="B113" s="28">
        <v>2.71</v>
      </c>
      <c r="C113" s="51">
        <f>$C$2*(B113-E109)+(1-$C$2)*(C112+D112)</f>
        <v>11.950532937784004</v>
      </c>
      <c r="D113" s="51">
        <f>$F$2*(C113-C112)+(1-$F$2)*D112</f>
        <v>0.10070160943946505</v>
      </c>
      <c r="E113" s="51">
        <f>$I$2*(B113-C113)+(1-$I$2)*E109</f>
        <v>-0.14500000000000024</v>
      </c>
      <c r="F113" s="34">
        <f>C112+D112+E109</f>
        <v>11.814271188898456</v>
      </c>
      <c r="G113" s="1">
        <f>ABS(B113-F113)</f>
        <v>9.1042711888984549</v>
      </c>
      <c r="H113" s="1">
        <f>G113^2</f>
        <v>82.887753881006489</v>
      </c>
      <c r="I113" s="4">
        <f>ABS((B113-F113)/B113)</f>
        <v>3.3595096638001678</v>
      </c>
      <c r="J113" s="1">
        <f>ABS((F113-B113)/B112)^2</f>
        <v>3.6582759816135204</v>
      </c>
      <c r="K113" s="1">
        <f>ABS((B113-B112)/B112)^2</f>
        <v>0.18547860320598825</v>
      </c>
      <c r="L113" s="1">
        <f>F113-B113</f>
        <v>9.1042711888984549</v>
      </c>
      <c r="M113" s="1">
        <f>ABS(L113-L112)^2</f>
        <v>2.7966096459643071</v>
      </c>
    </row>
    <row r="114" spans="1:13">
      <c r="A114" s="6">
        <v>38412</v>
      </c>
      <c r="B114" s="28">
        <v>2.37</v>
      </c>
      <c r="C114" s="51">
        <f>$C$2*(B114-E110)+(1-$C$2)*(C113+D113)</f>
        <v>12.042014513242023</v>
      </c>
      <c r="D114" s="51">
        <f>$F$2*(C114-C113)+(1-$F$2)*D113</f>
        <v>9.1481575458018938E-2</v>
      </c>
      <c r="E114" s="51">
        <f>$I$2*(B114-C114)+(1-$I$2)*E110</f>
        <v>-7.5000000000000178E-2</v>
      </c>
      <c r="F114" s="34">
        <f>C113+D113+E110</f>
        <v>11.97623454722347</v>
      </c>
      <c r="G114" s="1">
        <f>ABS(B114-F114)</f>
        <v>9.6062345472234689</v>
      </c>
      <c r="H114" s="1">
        <f>G114^2</f>
        <v>92.279742176269679</v>
      </c>
      <c r="I114" s="4">
        <f>ABS((B114-F114)/B114)</f>
        <v>4.0532635220352189</v>
      </c>
      <c r="J114" s="1">
        <f>ABS((F114-B114)/B113)^2</f>
        <v>12.565153276272067</v>
      </c>
      <c r="K114" s="1">
        <f>ABS((B114-B113)/B113)^2</f>
        <v>1.5740526408954111E-2</v>
      </c>
      <c r="L114" s="1">
        <f>F114-B114</f>
        <v>9.6062345472234689</v>
      </c>
      <c r="M114" s="1">
        <f>ABS(L114-L113)^2</f>
        <v>0.25196721310092646</v>
      </c>
    </row>
    <row r="115" spans="1:13">
      <c r="A115" s="6">
        <v>38443</v>
      </c>
      <c r="B115" s="28">
        <v>2.15</v>
      </c>
      <c r="C115" s="51">
        <f>$C$2*(B115-E111)+(1-$C$2)*(C114+D114)</f>
        <v>12.124024336908402</v>
      </c>
      <c r="D115" s="51">
        <f>$F$2*(C115-C114)+(1-$F$2)*D114</f>
        <v>8.2009823666378878E-2</v>
      </c>
      <c r="E115" s="51">
        <f>$I$2*(B115-C115)+(1-$I$2)*E111</f>
        <v>-0.11500000000000021</v>
      </c>
      <c r="F115" s="34">
        <f>C114+D114+E111</f>
        <v>12.018496088700042</v>
      </c>
      <c r="G115" s="1">
        <f>ABS(B115-F115)</f>
        <v>9.8684960887000415</v>
      </c>
      <c r="H115" s="1">
        <f>G115^2</f>
        <v>97.38721505268802</v>
      </c>
      <c r="I115" s="4">
        <f>ABS((B115-F115)/B115)</f>
        <v>4.5899981807907171</v>
      </c>
      <c r="J115" s="1">
        <f>ABS((F115-B115)/B114)^2</f>
        <v>17.338249755681606</v>
      </c>
      <c r="K115" s="1">
        <f>ABS((B115-B114)/B114)^2</f>
        <v>8.6168527123502425E-3</v>
      </c>
      <c r="L115" s="1">
        <f>F115-B115</f>
        <v>9.8684960887000415</v>
      </c>
      <c r="M115" s="1">
        <f>ABS(L115-L114)^2</f>
        <v>6.8781116137667977E-2</v>
      </c>
    </row>
    <row r="116" spans="1:13">
      <c r="A116" s="6">
        <v>38473</v>
      </c>
      <c r="B116" s="28">
        <v>3.81</v>
      </c>
      <c r="C116" s="51">
        <f>$C$2*(B116-E112)+(1-$C$2)*(C115+D115)</f>
        <v>12.197654141196956</v>
      </c>
      <c r="D116" s="51">
        <f>$F$2*(C116-C115)+(1-$F$2)*D115</f>
        <v>7.3629804288554368E-2</v>
      </c>
      <c r="E116" s="51">
        <f>$I$2*(B116-C116)+(1-$I$2)*E112</f>
        <v>0.33499999999999974</v>
      </c>
      <c r="F116" s="34">
        <f>C115+D115+E112</f>
        <v>12.54103416057478</v>
      </c>
      <c r="G116" s="1">
        <f>ABS(B116-F116)</f>
        <v>8.7310341605747794</v>
      </c>
      <c r="H116" s="1">
        <f>G116^2</f>
        <v>76.230957513123741</v>
      </c>
      <c r="I116" s="4">
        <f>ABS((B116-F116)/B116)</f>
        <v>2.2916100158988923</v>
      </c>
      <c r="J116" s="1">
        <f>ABS((F116-B116)/B115)^2</f>
        <v>16.491283399269609</v>
      </c>
      <c r="K116" s="1">
        <f>ABS((B116-B115)/B115)^2</f>
        <v>0.5961276365603031</v>
      </c>
      <c r="L116" s="1">
        <f>F116-B116</f>
        <v>8.7310341605747794</v>
      </c>
      <c r="M116" s="1">
        <f>ABS(L116-L115)^2</f>
        <v>1.2938196379344389</v>
      </c>
    </row>
    <row r="117" spans="1:13">
      <c r="A117" s="6">
        <v>38504</v>
      </c>
      <c r="B117" s="28">
        <v>8.36</v>
      </c>
      <c r="C117" s="51">
        <f>$C$2*(B117-E113)+(1-$C$2)*(C116+D116)</f>
        <v>12.267669077891924</v>
      </c>
      <c r="D117" s="51">
        <f>$F$2*(C117-C116)+(1-$F$2)*D116</f>
        <v>7.0014936694967389E-2</v>
      </c>
      <c r="E117" s="51">
        <f>$I$2*(B117-C117)+(1-$I$2)*E113</f>
        <v>-0.14500000000000024</v>
      </c>
      <c r="F117" s="34">
        <f>C116+D116+E113</f>
        <v>12.126283945485511</v>
      </c>
      <c r="G117" s="1">
        <f>ABS(B117-F117)</f>
        <v>3.7662839454855117</v>
      </c>
      <c r="H117" s="1">
        <f>G117^2</f>
        <v>14.184894758021914</v>
      </c>
      <c r="I117" s="4">
        <f>ABS((B117-F117)/B117)</f>
        <v>0.4505124336705158</v>
      </c>
      <c r="J117" s="1">
        <f>ABS((F117-B117)/B116)^2</f>
        <v>0.97718359325314053</v>
      </c>
      <c r="K117" s="1">
        <f>ABS((B117-B116)/B116)^2</f>
        <v>1.4261750745723709</v>
      </c>
      <c r="L117" s="1">
        <f>F117-B117</f>
        <v>3.7662839454855117</v>
      </c>
      <c r="M117" s="1">
        <f>ABS(L117-L116)^2</f>
        <v>24.648744698228931</v>
      </c>
    </row>
    <row r="118" spans="1:13">
      <c r="A118" s="6">
        <v>38534</v>
      </c>
      <c r="B118" s="28">
        <v>17.64</v>
      </c>
      <c r="C118" s="51">
        <f>$C$2*(B118-E114)+(1-$C$2)*(C117+D117)</f>
        <v>12.342845145711761</v>
      </c>
      <c r="D118" s="51">
        <f>$F$2*(C118-C117)+(1-$F$2)*D117</f>
        <v>7.5176067819837655E-2</v>
      </c>
      <c r="E118" s="51">
        <f>$I$2*(B118-C118)+(1-$I$2)*E114</f>
        <v>-7.5000000000000178E-2</v>
      </c>
      <c r="F118" s="34">
        <f>C117+D117+E114</f>
        <v>12.262684014586892</v>
      </c>
      <c r="G118" s="1">
        <f>ABS(B118-F118)</f>
        <v>5.3773159854131087</v>
      </c>
      <c r="H118" s="1">
        <f>G118^2</f>
        <v>28.915527206979352</v>
      </c>
      <c r="I118" s="4">
        <f>ABS((B118-F118)/B118)</f>
        <v>0.30483650710958665</v>
      </c>
      <c r="J118" s="1">
        <f>ABS((F118-B118)/B117)^2</f>
        <v>0.41373147373828656</v>
      </c>
      <c r="K118" s="1">
        <f>ABS((B118-B117)/B117)^2</f>
        <v>1.2322062223850192</v>
      </c>
      <c r="L118" s="1">
        <f>F118-B118</f>
        <v>-5.3773159854131087</v>
      </c>
      <c r="M118" s="1">
        <f>ABS(L118-L117)^2</f>
        <v>83.60541969632925</v>
      </c>
    </row>
    <row r="119" spans="1:13">
      <c r="A119" s="6">
        <v>38565</v>
      </c>
      <c r="B119" s="28">
        <v>21.95</v>
      </c>
      <c r="C119" s="51">
        <f>$C$2*(B119-E115)+(1-$C$2)*(C118+D118)</f>
        <v>12.427280353706898</v>
      </c>
      <c r="D119" s="51">
        <f>$F$2*(C119-C118)+(1-$F$2)*D118</f>
        <v>8.4435207995136707E-2</v>
      </c>
      <c r="E119" s="51">
        <f>$I$2*(B119-C119)+(1-$I$2)*E115</f>
        <v>-0.11500000000000021</v>
      </c>
      <c r="F119" s="34">
        <f>C118+D118+E115</f>
        <v>12.303021213531599</v>
      </c>
      <c r="G119" s="1">
        <f>ABS(B119-F119)</f>
        <v>9.6469787864684005</v>
      </c>
      <c r="H119" s="1">
        <f>G119^2</f>
        <v>93.06419970657133</v>
      </c>
      <c r="I119" s="4">
        <f>ABS((B119-F119)/B119)</f>
        <v>0.43949789459992716</v>
      </c>
      <c r="J119" s="1">
        <f>ABS((F119-B119)/B118)^2</f>
        <v>0.29907870083250848</v>
      </c>
      <c r="K119" s="1">
        <f>ABS((B119-B118)/B118)^2</f>
        <v>5.9697669695240117E-2</v>
      </c>
      <c r="L119" s="1">
        <f>F119-B119</f>
        <v>-9.6469787864684005</v>
      </c>
      <c r="M119" s="1">
        <f>ABS(L119-L118)^2</f>
        <v>18.230020434715321</v>
      </c>
    </row>
    <row r="120" spans="1:13">
      <c r="A120" s="6">
        <v>38596</v>
      </c>
      <c r="B120" s="28">
        <v>16.86</v>
      </c>
      <c r="C120" s="51">
        <f>$C$2*(B120-E116)+(1-$C$2)*(C119+D119)</f>
        <v>12.515567499598868</v>
      </c>
      <c r="D120" s="51">
        <f>$F$2*(C120-C119)+(1-$F$2)*D119</f>
        <v>8.8287145891969843E-2</v>
      </c>
      <c r="E120" s="51">
        <f>$I$2*(B120-C120)+(1-$I$2)*E116</f>
        <v>0.33499999999999974</v>
      </c>
      <c r="F120" s="34">
        <f>C119+D119+E116</f>
        <v>12.846715561702034</v>
      </c>
      <c r="G120" s="1">
        <f>ABS(B120-F120)</f>
        <v>4.0132844382979656</v>
      </c>
      <c r="H120" s="1">
        <f>G120^2</f>
        <v>16.106451982684618</v>
      </c>
      <c r="I120" s="4">
        <f>ABS((B120-F120)/B120)</f>
        <v>0.2380358504328568</v>
      </c>
      <c r="J120" s="1">
        <f>ABS((F120-B120)/B119)^2</f>
        <v>3.3429573285079707E-2</v>
      </c>
      <c r="K120" s="1">
        <f>ABS((B120-B119)/B119)^2</f>
        <v>5.3773278469912471E-2</v>
      </c>
      <c r="L120" s="1">
        <f>F120-B120</f>
        <v>-4.0132844382979656</v>
      </c>
      <c r="M120" s="1">
        <f>ABS(L120-L119)^2</f>
        <v>31.738512008607501</v>
      </c>
    </row>
    <row r="121" spans="1:13">
      <c r="A121" s="6">
        <v>38626</v>
      </c>
      <c r="B121" s="28">
        <v>11.87</v>
      </c>
      <c r="C121" s="51">
        <f>$C$2*(B121-E117)+(1-$C$2)*(C120+D120)</f>
        <v>12.603289464637211</v>
      </c>
      <c r="D121" s="51">
        <f>$F$2*(C121-C120)+(1-$F$2)*D120</f>
        <v>8.7721965038342731E-2</v>
      </c>
      <c r="E121" s="51">
        <f>$I$2*(B121-C121)+(1-$I$2)*E117</f>
        <v>-0.14500000000000024</v>
      </c>
      <c r="F121" s="34">
        <f>C120+D120+E117</f>
        <v>12.458854645490838</v>
      </c>
      <c r="G121" s="1">
        <f>ABS(B121-F121)</f>
        <v>0.58885464549083899</v>
      </c>
      <c r="H121" s="1">
        <f>G121^2</f>
        <v>0.34674979351614166</v>
      </c>
      <c r="I121" s="4">
        <f>ABS((B121-F121)/B121)</f>
        <v>4.9608647471848275E-2</v>
      </c>
      <c r="J121" s="1">
        <f>ABS((F121-B121)/B120)^2</f>
        <v>1.2198349449451897E-3</v>
      </c>
      <c r="K121" s="1">
        <f>ABS((B121-B120)/B120)^2</f>
        <v>8.7596337995269141E-2</v>
      </c>
      <c r="L121" s="1">
        <f>F121-B121</f>
        <v>0.58885464549083899</v>
      </c>
      <c r="M121" s="1">
        <f>ABS(L121-L120)^2</f>
        <v>21.179684146536456</v>
      </c>
    </row>
    <row r="122" spans="1:13">
      <c r="A122" s="6">
        <v>38657</v>
      </c>
      <c r="B122" s="28">
        <v>9.98</v>
      </c>
      <c r="C122" s="51">
        <f>$C$2*(B122-E118)+(1-$C$2)*(C121+D121)</f>
        <v>12.688481394120249</v>
      </c>
      <c r="D122" s="51">
        <f>$F$2*(C122-C121)+(1-$F$2)*D121</f>
        <v>8.5191929483038109E-2</v>
      </c>
      <c r="E122" s="51">
        <f>$I$2*(B122-C122)+(1-$I$2)*E118</f>
        <v>-7.5000000000000178E-2</v>
      </c>
      <c r="F122" s="34">
        <f>C121+D121+E118</f>
        <v>12.616011429675552</v>
      </c>
      <c r="G122" s="1">
        <f>ABS(B122-F122)</f>
        <v>2.6360114296755519</v>
      </c>
      <c r="H122" s="1">
        <f>G122^2</f>
        <v>6.9485562573801474</v>
      </c>
      <c r="I122" s="4">
        <f>ABS((B122-F122)/B122)</f>
        <v>0.26412940177109739</v>
      </c>
      <c r="J122" s="1">
        <f>ABS((F122-B122)/B121)^2</f>
        <v>4.9316601411245727E-2</v>
      </c>
      <c r="K122" s="1">
        <f>ABS((B122-B121)/B121)^2</f>
        <v>2.5352580503900341E-2</v>
      </c>
      <c r="L122" s="1">
        <f>F122-B122</f>
        <v>2.6360114296755519</v>
      </c>
      <c r="M122" s="1">
        <f>ABS(L122-L121)^2</f>
        <v>4.1908508990334949</v>
      </c>
    </row>
    <row r="123" spans="1:13">
      <c r="A123" s="6">
        <v>38687</v>
      </c>
      <c r="B123" s="28">
        <v>6.41</v>
      </c>
      <c r="C123" s="51">
        <f>$C$2*(B123-E119)+(1-$C$2)*(C122+D122)</f>
        <v>12.767675866420729</v>
      </c>
      <c r="D123" s="51">
        <f>$F$2*(C123-C122)+(1-$F$2)*D122</f>
        <v>7.9194472300480712E-2</v>
      </c>
      <c r="E123" s="51">
        <f>$I$2*(B123-C123)+(1-$I$2)*E119</f>
        <v>-0.11500000000000021</v>
      </c>
      <c r="F123" s="34">
        <f>C122+D122+E119</f>
        <v>12.658673323603287</v>
      </c>
      <c r="G123" s="1">
        <f>ABS(B123-F123)</f>
        <v>6.2486733236032865</v>
      </c>
      <c r="H123" s="1">
        <f>G123^2</f>
        <v>39.045918305111343</v>
      </c>
      <c r="I123" s="4">
        <f>ABS((B123-F123)/B123)</f>
        <v>0.97483203176338318</v>
      </c>
      <c r="J123" s="1">
        <f>ABS((F123-B123)/B122)^2</f>
        <v>0.39202571781952023</v>
      </c>
      <c r="K123" s="1">
        <f>ABS((B123-B122)/B122)^2</f>
        <v>0.12796032947658847</v>
      </c>
      <c r="L123" s="1">
        <f>F123-B123</f>
        <v>6.2486733236032865</v>
      </c>
      <c r="M123" s="1">
        <f>ABS(L123-L122)^2</f>
        <v>13.051325959837527</v>
      </c>
    </row>
    <row r="124" spans="1:13">
      <c r="A124" s="6">
        <v>38718</v>
      </c>
      <c r="B124" s="28">
        <v>3.09</v>
      </c>
      <c r="C124" s="51">
        <f>$C$2*(B124-E120)+(1-$C$2)*(C123+D123)</f>
        <v>12.837184193020525</v>
      </c>
      <c r="D124" s="51">
        <f>$F$2*(C124-C123)+(1-$F$2)*D123</f>
        <v>6.9508326599795112E-2</v>
      </c>
      <c r="E124" s="51">
        <f>$I$2*(B124-C124)+(1-$I$2)*E120</f>
        <v>0.33499999999999974</v>
      </c>
      <c r="F124" s="34">
        <f>C123+D123+E120</f>
        <v>13.181870338721209</v>
      </c>
      <c r="G124" s="1">
        <f>ABS(B124-F124)</f>
        <v>10.091870338721209</v>
      </c>
      <c r="H124" s="1">
        <f>G124^2</f>
        <v>101.84584693356094</v>
      </c>
      <c r="I124" s="4">
        <f>ABS((B124-F124)/B124)</f>
        <v>3.2659774558968317</v>
      </c>
      <c r="J124" s="1">
        <f>ABS((F124-B124)/B123)^2</f>
        <v>2.4787188245151501</v>
      </c>
      <c r="K124" s="1">
        <f>ABS((B124-B123)/B123)^2</f>
        <v>0.26826258697773814</v>
      </c>
      <c r="L124" s="1">
        <f>F124-B124</f>
        <v>10.091870338721209</v>
      </c>
      <c r="M124" s="1">
        <f>ABS(L124-L123)^2</f>
        <v>14.770163297011312</v>
      </c>
    </row>
    <row r="125" spans="1:13">
      <c r="A125" s="6">
        <v>38749</v>
      </c>
      <c r="B125" s="28">
        <v>2.1800000000000002</v>
      </c>
      <c r="C125" s="51">
        <f>$C$2*(B125-E121)+(1-$C$2)*(C124+D124)</f>
        <v>12.896536244116895</v>
      </c>
      <c r="D125" s="51">
        <f>$F$2*(C125-C124)+(1-$F$2)*D124</f>
        <v>5.9352051096370317E-2</v>
      </c>
      <c r="E125" s="51">
        <f>$I$2*(B125-C125)+(1-$I$2)*E121</f>
        <v>-0.14500000000000024</v>
      </c>
      <c r="F125" s="34">
        <f>C124+D124+E121</f>
        <v>12.76169251962032</v>
      </c>
      <c r="G125" s="1">
        <f>ABS(B125-F125)</f>
        <v>10.58169251962032</v>
      </c>
      <c r="H125" s="1">
        <f>G125^2</f>
        <v>111.97221657978865</v>
      </c>
      <c r="I125" s="4">
        <f>ABS((B125-F125)/B125)</f>
        <v>4.8539873943212477</v>
      </c>
      <c r="J125" s="1">
        <f>ABS((F125-B125)/B124)^2</f>
        <v>11.72717258719417</v>
      </c>
      <c r="K125" s="1">
        <f>ABS((B125-B124)/B124)^2</f>
        <v>8.6729296928184638E-2</v>
      </c>
      <c r="L125" s="1">
        <f>F125-B125</f>
        <v>10.58169251962032</v>
      </c>
      <c r="M125" s="1">
        <f>ABS(L125-L124)^2</f>
        <v>0.23992576890076142</v>
      </c>
    </row>
    <row r="126" spans="1:13">
      <c r="A126" s="6">
        <v>38777</v>
      </c>
      <c r="B126" s="28">
        <v>2.2799999999999998</v>
      </c>
      <c r="C126" s="51">
        <f>$C$2*(B126-E122)+(1-$C$2)*(C125+D125)</f>
        <v>12.945713595664248</v>
      </c>
      <c r="D126" s="51">
        <f>$F$2*(C126-C125)+(1-$F$2)*D125</f>
        <v>4.9177351547353254E-2</v>
      </c>
      <c r="E126" s="51">
        <f>$I$2*(B126-C126)+(1-$I$2)*E122</f>
        <v>-7.5000000000000178E-2</v>
      </c>
      <c r="F126" s="34">
        <f>C125+D125+E122</f>
        <v>12.880888295213264</v>
      </c>
      <c r="G126" s="1">
        <f>ABS(B126-F126)</f>
        <v>10.600888295213265</v>
      </c>
      <c r="H126" s="1">
        <f>G126^2</f>
        <v>112.3788326475896</v>
      </c>
      <c r="I126" s="4">
        <f>ABS((B126-F126)/B126)</f>
        <v>4.6495124101812566</v>
      </c>
      <c r="J126" s="1">
        <f>ABS((F126-B126)/B125)^2</f>
        <v>23.646753776531767</v>
      </c>
      <c r="K126" s="1">
        <f>ABS((B126-B125)/B125)^2</f>
        <v>2.1041999831663853E-3</v>
      </c>
      <c r="L126" s="1">
        <f>F126-B126</f>
        <v>10.600888295213265</v>
      </c>
      <c r="M126" s="1">
        <f>ABS(L126-L125)^2</f>
        <v>3.684778006146794E-4</v>
      </c>
    </row>
    <row r="127" spans="1:13">
      <c r="A127" s="6">
        <v>38808</v>
      </c>
      <c r="B127" s="28">
        <v>2.82</v>
      </c>
      <c r="C127" s="51">
        <f>$C$2*(B127-E123)+(1-$C$2)*(C126+D126)</f>
        <v>12.985235495231226</v>
      </c>
      <c r="D127" s="51">
        <f>$F$2*(C127-C126)+(1-$F$2)*D126</f>
        <v>3.9521899566977936E-2</v>
      </c>
      <c r="E127" s="51">
        <f>$I$2*(B127-C127)+(1-$I$2)*E123</f>
        <v>-0.11500000000000021</v>
      </c>
      <c r="F127" s="34">
        <f>C126+D126+E123</f>
        <v>12.879890947211601</v>
      </c>
      <c r="G127" s="1">
        <f>ABS(B127-F127)</f>
        <v>10.059890947211601</v>
      </c>
      <c r="H127" s="1">
        <f>G127^2</f>
        <v>101.20140586978992</v>
      </c>
      <c r="I127" s="4">
        <f>ABS((B127-F127)/B127)</f>
        <v>3.567337215323263</v>
      </c>
      <c r="J127" s="1">
        <f>ABS((F127-B127)/B126)^2</f>
        <v>19.467798913086703</v>
      </c>
      <c r="K127" s="1">
        <f>ABS((B127-B126)/B126)^2</f>
        <v>5.6094182825484784E-2</v>
      </c>
      <c r="L127" s="1">
        <f>F127-B127</f>
        <v>10.059890947211601</v>
      </c>
      <c r="M127" s="1">
        <f>ABS(L127-L126)^2</f>
        <v>0.29267813054483344</v>
      </c>
    </row>
    <row r="128" spans="1:13">
      <c r="A128" s="6">
        <v>38838</v>
      </c>
      <c r="B128" s="28">
        <v>5.52</v>
      </c>
      <c r="C128" s="51">
        <f>$C$2*(B128-E124)+(1-$C$2)*(C127+D127)</f>
        <v>13.017232820082587</v>
      </c>
      <c r="D128" s="51">
        <f>$F$2*(C128-C127)+(1-$F$2)*D127</f>
        <v>3.1997324851360531E-2</v>
      </c>
      <c r="E128" s="51">
        <f>$I$2*(B128-C128)+(1-$I$2)*E124</f>
        <v>0.33499999999999974</v>
      </c>
      <c r="F128" s="34">
        <f>C127+D127+E124</f>
        <v>13.359757394798203</v>
      </c>
      <c r="G128" s="1">
        <f>ABS(B128-F128)</f>
        <v>7.8397573947982035</v>
      </c>
      <c r="H128" s="1">
        <f>G128^2</f>
        <v>61.461796009293117</v>
      </c>
      <c r="I128" s="4">
        <f>ABS((B128-F128)/B128)</f>
        <v>1.4202459048547471</v>
      </c>
      <c r="J128" s="1">
        <f>ABS((F128-B128)/B127)^2</f>
        <v>7.7287103276109246</v>
      </c>
      <c r="K128" s="1">
        <f>ABS((B128-B127)/B127)^2</f>
        <v>0.91670439112720681</v>
      </c>
      <c r="L128" s="1">
        <f>F128-B128</f>
        <v>7.8397573947982035</v>
      </c>
      <c r="M128" s="1">
        <f>ABS(L128-L127)^2</f>
        <v>4.9289929905517313</v>
      </c>
    </row>
    <row r="129" spans="1:13">
      <c r="A129" s="6">
        <v>38869</v>
      </c>
      <c r="B129" s="28">
        <v>6.5</v>
      </c>
      <c r="C129" s="51">
        <f>$C$2*(B129-E125)+(1-$C$2)*(C128+D128)</f>
        <v>13.043083384799056</v>
      </c>
      <c r="D129" s="51">
        <f>$F$2*(C129-C128)+(1-$F$2)*D128</f>
        <v>2.5850564716469293E-2</v>
      </c>
      <c r="E129" s="51">
        <f>$I$2*(B129-C129)+(1-$I$2)*E125</f>
        <v>-0.14500000000000024</v>
      </c>
      <c r="F129" s="34">
        <f>C128+D128+E125</f>
        <v>12.904230144933948</v>
      </c>
      <c r="G129" s="1">
        <f>ABS(B129-F129)</f>
        <v>6.4042301449339476</v>
      </c>
      <c r="H129" s="1">
        <f>G129^2</f>
        <v>41.014163749280691</v>
      </c>
      <c r="I129" s="4">
        <f>ABS((B129-F129)/B129)</f>
        <v>0.98526617614368428</v>
      </c>
      <c r="J129" s="1">
        <f>ABS((F129-B129)/B128)^2</f>
        <v>1.3460329942921883</v>
      </c>
      <c r="K129" s="1">
        <f>ABS((B129-B128)/B128)^2</f>
        <v>3.1519113631590039E-2</v>
      </c>
      <c r="L129" s="1">
        <f>F129-B129</f>
        <v>6.4042301449339476</v>
      </c>
      <c r="M129" s="1">
        <f>ABS(L129-L128)^2</f>
        <v>2.0607384851028341</v>
      </c>
    </row>
    <row r="130" spans="1:13">
      <c r="A130" s="6">
        <v>38899</v>
      </c>
      <c r="B130" s="28">
        <v>11.38</v>
      </c>
      <c r="C130" s="51">
        <f>$C$2*(B130-E126)+(1-$C$2)*(C129+D129)</f>
        <v>13.067384900740464</v>
      </c>
      <c r="D130" s="51">
        <f>$F$2*(C130-C129)+(1-$F$2)*D129</f>
        <v>2.4301515941408169E-2</v>
      </c>
      <c r="E130" s="51">
        <f>$I$2*(B130-C130)+(1-$I$2)*E126</f>
        <v>-7.5000000000000178E-2</v>
      </c>
      <c r="F130" s="34">
        <f>C129+D129+E126</f>
        <v>12.993933949515526</v>
      </c>
      <c r="G130" s="1">
        <f>ABS(B130-F130)</f>
        <v>1.6139339495155252</v>
      </c>
      <c r="H130" s="1">
        <f>G130^2</f>
        <v>2.6047827933987815</v>
      </c>
      <c r="I130" s="4">
        <f>ABS((B130-F130)/B130)</f>
        <v>0.14182196392930799</v>
      </c>
      <c r="J130" s="1">
        <f>ABS((F130-B130)/B129)^2</f>
        <v>6.1651663749083589E-2</v>
      </c>
      <c r="K130" s="1">
        <f>ABS((B130-B129)/B129)^2</f>
        <v>0.56365443786982261</v>
      </c>
      <c r="L130" s="1">
        <f>F130-B130</f>
        <v>1.6139339495155252</v>
      </c>
      <c r="M130" s="1">
        <f>ABS(L130-L129)^2</f>
        <v>22.946937639840211</v>
      </c>
    </row>
    <row r="131" spans="1:13">
      <c r="A131" s="6">
        <v>38930</v>
      </c>
      <c r="B131" s="28">
        <v>28.87</v>
      </c>
      <c r="C131" s="51">
        <f>$C$2*(B131-E127)+(1-$C$2)*(C130+D130)</f>
        <v>13.106940769529039</v>
      </c>
      <c r="D131" s="51">
        <f>$F$2*(C131-C130)+(1-$F$2)*D130</f>
        <v>3.955586878857531E-2</v>
      </c>
      <c r="E131" s="51">
        <f>$I$2*(B131-C131)+(1-$I$2)*E127</f>
        <v>-0.11500000000000021</v>
      </c>
      <c r="F131" s="34">
        <f>C130+D130+E127</f>
        <v>12.976686416681872</v>
      </c>
      <c r="G131" s="1">
        <f>ABS(B131-F131)</f>
        <v>15.893313583318129</v>
      </c>
      <c r="H131" s="1">
        <f>G131^2</f>
        <v>252.59741665768453</v>
      </c>
      <c r="I131" s="4">
        <f>ABS((B131-F131)/B131)</f>
        <v>0.55051311338129993</v>
      </c>
      <c r="J131" s="1">
        <f>ABS((F131-B131)/B130)^2</f>
        <v>1.950492930415372</v>
      </c>
      <c r="K131" s="1">
        <f>ABS((B131-B130)/B130)^2</f>
        <v>2.3620826782719355</v>
      </c>
      <c r="L131" s="1">
        <f>F131-B131</f>
        <v>-15.893313583318129</v>
      </c>
      <c r="M131" s="1">
        <f>ABS(L131-L130)^2</f>
        <v>306.50371617591003</v>
      </c>
    </row>
    <row r="132" spans="1:13">
      <c r="A132" s="6">
        <v>38961</v>
      </c>
      <c r="B132" s="28">
        <v>35.76</v>
      </c>
      <c r="C132" s="51">
        <f>$C$2*(B132-E128)+(1-$C$2)*(C131+D131)</f>
        <v>13.167879476415177</v>
      </c>
      <c r="D132" s="51">
        <f>$F$2*(C132-C131)+(1-$F$2)*D131</f>
        <v>6.0938706886137339E-2</v>
      </c>
      <c r="E132" s="51">
        <f>$I$2*(B132-C132)+(1-$I$2)*E128</f>
        <v>0.33499999999999974</v>
      </c>
      <c r="F132" s="34">
        <f>C131+D131+E128</f>
        <v>13.481496638317614</v>
      </c>
      <c r="G132" s="1">
        <f>ABS(B132-F132)</f>
        <v>22.278503361682382</v>
      </c>
      <c r="H132" s="1">
        <f>G132^2</f>
        <v>496.33171203649323</v>
      </c>
      <c r="I132" s="4">
        <f>ABS((B132-F132)/B132)</f>
        <v>0.62300065329089438</v>
      </c>
      <c r="J132" s="1">
        <f>ABS((F132-B132)/B131)^2</f>
        <v>0.59549546248551477</v>
      </c>
      <c r="K132" s="1">
        <f>ABS((B132-B131)/B131)^2</f>
        <v>5.695670749843211E-2</v>
      </c>
      <c r="L132" s="1">
        <f>F132-B132</f>
        <v>-22.278503361682382</v>
      </c>
      <c r="M132" s="1">
        <f>ABS(L132-L131)^2</f>
        <v>40.770648505727344</v>
      </c>
    </row>
    <row r="133" spans="1:13">
      <c r="A133" s="6">
        <v>38991</v>
      </c>
      <c r="B133" s="28">
        <v>44.6</v>
      </c>
      <c r="C133" s="51">
        <f>$C$2*(B133-E129)+(1-$C$2)*(C132+D132)</f>
        <v>13.259067316391596</v>
      </c>
      <c r="D133" s="51">
        <f>$F$2*(C133-C132)+(1-$F$2)*D132</f>
        <v>9.1187839976418772E-2</v>
      </c>
      <c r="E133" s="51">
        <f>$I$2*(B133-C133)+(1-$I$2)*E129</f>
        <v>-0.14500000000000024</v>
      </c>
      <c r="F133" s="34">
        <f>C132+D132+E129</f>
        <v>13.083818183301315</v>
      </c>
      <c r="G133" s="1">
        <f>ABS(B133-F133)</f>
        <v>31.516181816698687</v>
      </c>
      <c r="H133" s="1">
        <f>G133^2</f>
        <v>993.26971630320895</v>
      </c>
      <c r="I133" s="4">
        <f>ABS((B133-F133)/B133)</f>
        <v>0.70664084790804227</v>
      </c>
      <c r="J133" s="1">
        <f>ABS((F133-B133)/B132)^2</f>
        <v>0.77673374658987537</v>
      </c>
      <c r="K133" s="1">
        <f>ABS((B133-B132)/B132)^2</f>
        <v>6.1109609677241813E-2</v>
      </c>
      <c r="L133" s="1">
        <f>F133-B133</f>
        <v>-31.516181816698687</v>
      </c>
      <c r="M133" s="1">
        <f>ABS(L133-L132)^2</f>
        <v>85.334703238272411</v>
      </c>
    </row>
    <row r="134" spans="1:13">
      <c r="A134" s="6">
        <v>39022</v>
      </c>
      <c r="B134" s="28">
        <v>26.58</v>
      </c>
      <c r="C134" s="51">
        <f>$C$2*(B134-E130)+(1-$C$2)*(C133+D133)</f>
        <v>13.363025009005876</v>
      </c>
      <c r="D134" s="51">
        <f>$F$2*(C134-C133)+(1-$F$2)*D133</f>
        <v>0.10395769261428001</v>
      </c>
      <c r="E134" s="51">
        <f>$I$2*(B134-C134)+(1-$I$2)*E130</f>
        <v>-7.5000000000000178E-2</v>
      </c>
      <c r="F134" s="34">
        <f>C133+D133+E130</f>
        <v>13.275255156368015</v>
      </c>
      <c r="G134" s="1">
        <f>ABS(B134-F134)</f>
        <v>13.304744843631983</v>
      </c>
      <c r="H134" s="1">
        <f>G134^2</f>
        <v>177.01623535415186</v>
      </c>
      <c r="I134" s="4">
        <f>ABS((B134-F134)/B134)</f>
        <v>0.50055473452340049</v>
      </c>
      <c r="J134" s="1">
        <f>ABS((F134-B134)/B133)^2</f>
        <v>8.8990445893820408E-2</v>
      </c>
      <c r="K134" s="1">
        <f>ABS((B134-B133)/B133)^2</f>
        <v>0.16324498783406063</v>
      </c>
      <c r="L134" s="1">
        <f>F134-B134</f>
        <v>-13.304744843631983</v>
      </c>
      <c r="M134" s="1">
        <f>ABS(L134-L133)^2</f>
        <v>331.65643662398094</v>
      </c>
    </row>
    <row r="135" spans="1:13">
      <c r="A135" s="6">
        <v>39052</v>
      </c>
      <c r="B135" s="28">
        <v>5.78</v>
      </c>
      <c r="C135" s="51">
        <f>$C$2*(B135-E131)+(1-$C$2)*(C134+D134)</f>
        <v>13.459715136220554</v>
      </c>
      <c r="D135" s="51">
        <f>$F$2*(C135-C134)+(1-$F$2)*D134</f>
        <v>9.6690127214678512E-2</v>
      </c>
      <c r="E135" s="51">
        <f>$I$2*(B135-C135)+(1-$I$2)*E131</f>
        <v>-0.11500000000000021</v>
      </c>
      <c r="F135" s="34">
        <f>C134+D134+E131</f>
        <v>13.351982701620155</v>
      </c>
      <c r="G135" s="1">
        <f>ABS(B135-F135)</f>
        <v>7.5719827016201551</v>
      </c>
      <c r="H135" s="1">
        <f>G135^2</f>
        <v>57.334922033634861</v>
      </c>
      <c r="I135" s="4">
        <f>ABS((B135-F135)/B135)</f>
        <v>1.3100316092768434</v>
      </c>
      <c r="J135" s="1">
        <f>ABS((F135-B135)/B134)^2</f>
        <v>8.1153877123273196E-2</v>
      </c>
      <c r="K135" s="1">
        <f>ABS((B135-B134)/B134)^2</f>
        <v>0.61237396255663845</v>
      </c>
      <c r="L135" s="1">
        <f>F135-B135</f>
        <v>7.5719827016201551</v>
      </c>
      <c r="M135" s="1">
        <f>ABS(L135-L134)^2</f>
        <v>435.83775299868933</v>
      </c>
    </row>
    <row r="136" spans="1:13">
      <c r="A136" s="6">
        <v>39083</v>
      </c>
      <c r="B136" s="28">
        <v>2.92</v>
      </c>
      <c r="C136" s="51">
        <f>$C$2*(B136-E132)+(1-$C$2)*(C135+D135)</f>
        <v>13.5458749428548</v>
      </c>
      <c r="D136" s="51">
        <f>$F$2*(C136-C135)+(1-$F$2)*D135</f>
        <v>8.6159806634245939E-2</v>
      </c>
      <c r="E136" s="51">
        <f>$I$2*(B136-C136)+(1-$I$2)*E132</f>
        <v>0.33499999999999974</v>
      </c>
      <c r="F136" s="34">
        <f>C135+D135+E132</f>
        <v>13.891405263435232</v>
      </c>
      <c r="G136" s="1">
        <f>ABS(B136-F136)</f>
        <v>10.971405263435232</v>
      </c>
      <c r="H136" s="1">
        <f>G136^2</f>
        <v>120.37173345453431</v>
      </c>
      <c r="I136" s="4">
        <f>ABS((B136-F136)/B136)</f>
        <v>3.7573305696696</v>
      </c>
      <c r="J136" s="1">
        <f>ABS((F136-B136)/B135)^2</f>
        <v>3.6030379621452782</v>
      </c>
      <c r="K136" s="1">
        <f>ABS((B136-B135)/B135)^2</f>
        <v>0.24483662791393784</v>
      </c>
      <c r="L136" s="1">
        <f>F136-B136</f>
        <v>10.971405263435232</v>
      </c>
      <c r="M136" s="1">
        <f>ABS(L136-L135)^2</f>
        <v>11.556073753777378</v>
      </c>
    </row>
    <row r="137" spans="1:13">
      <c r="A137" s="6">
        <v>39114</v>
      </c>
      <c r="B137" s="28">
        <v>2.34</v>
      </c>
      <c r="C137" s="51">
        <f>$C$2*(B137-E133)+(1-$C$2)*(C136+D136)</f>
        <v>13.621335860275233</v>
      </c>
      <c r="D137" s="51">
        <f>$F$2*(C137-C136)+(1-$F$2)*D136</f>
        <v>7.5460917420432594E-2</v>
      </c>
      <c r="E137" s="51">
        <f>$I$2*(B137-C137)+(1-$I$2)*E133</f>
        <v>-0.14500000000000024</v>
      </c>
      <c r="F137" s="34">
        <f>C136+D136+E133</f>
        <v>13.487034749489046</v>
      </c>
      <c r="G137" s="1">
        <f>ABS(B137-F137)</f>
        <v>11.147034749489046</v>
      </c>
      <c r="H137" s="1">
        <f>G137^2</f>
        <v>124.25638370631633</v>
      </c>
      <c r="I137" s="4">
        <f>ABS((B137-F137)/B137)</f>
        <v>4.7636900638842086</v>
      </c>
      <c r="J137" s="1">
        <f>ABS((F137-B137)/B136)^2</f>
        <v>14.573135638290054</v>
      </c>
      <c r="K137" s="1">
        <f>ABS((B137-B136)/B136)^2</f>
        <v>3.9453931319196854E-2</v>
      </c>
      <c r="L137" s="1">
        <f>F137-B137</f>
        <v>11.147034749489046</v>
      </c>
      <c r="M137" s="1">
        <f>ABS(L137-L136)^2</f>
        <v>3.0845716371527124E-2</v>
      </c>
    </row>
    <row r="138" spans="1:13">
      <c r="A138" s="6">
        <v>39142</v>
      </c>
      <c r="B138" s="28">
        <v>3.87</v>
      </c>
      <c r="C138" s="51">
        <f>$C$2*(B138-E134)+(1-$C$2)*(C137+D137)</f>
        <v>13.687437033539045</v>
      </c>
      <c r="D138" s="51">
        <f>$F$2*(C138-C137)+(1-$F$2)*D137</f>
        <v>6.610117326381193E-2</v>
      </c>
      <c r="E138" s="51">
        <f>$I$2*(B138-C138)+(1-$I$2)*E134</f>
        <v>-7.5000000000000178E-2</v>
      </c>
      <c r="F138" s="34">
        <f>C137+D137+E134</f>
        <v>13.621796777695664</v>
      </c>
      <c r="G138" s="1">
        <f>ABS(B138-F138)</f>
        <v>9.7517967776956631</v>
      </c>
      <c r="H138" s="1">
        <f>G138^2</f>
        <v>95.097540393475512</v>
      </c>
      <c r="I138" s="4">
        <f>ABS((B138-F138)/B138)</f>
        <v>2.5198441286035305</v>
      </c>
      <c r="J138" s="1">
        <f>ABS((F138-B138)/B137)^2</f>
        <v>17.3675104816779</v>
      </c>
      <c r="K138" s="1">
        <f>ABS((B138-B137)/B137)^2</f>
        <v>0.42751479289940841</v>
      </c>
      <c r="L138" s="1">
        <f>F138-B138</f>
        <v>9.7517967776956631</v>
      </c>
      <c r="M138" s="1">
        <f>ABS(L138-L137)^2</f>
        <v>1.946688997934114</v>
      </c>
    </row>
    <row r="139" spans="1:13">
      <c r="A139" s="6">
        <v>39173</v>
      </c>
      <c r="B139" s="28">
        <v>10.7</v>
      </c>
      <c r="C139" s="51">
        <f>$C$2*(B139-E135)+(1-$C$2)*(C138+D138)</f>
        <v>13.750717806989661</v>
      </c>
      <c r="D139" s="51">
        <f>$F$2*(C139-C138)+(1-$F$2)*D138</f>
        <v>6.3280773450616223E-2</v>
      </c>
      <c r="E139" s="51">
        <f>$I$2*(B139-C139)+(1-$I$2)*E135</f>
        <v>-0.11500000000000021</v>
      </c>
      <c r="F139" s="34">
        <f>C138+D138+E135</f>
        <v>13.638538206802856</v>
      </c>
      <c r="G139" s="1">
        <f>ABS(B139-F139)</f>
        <v>2.9385382068028569</v>
      </c>
      <c r="H139" s="1">
        <f>G139^2</f>
        <v>8.6350067928401497</v>
      </c>
      <c r="I139" s="4">
        <f>ABS((B139-F139)/B139)</f>
        <v>0.27462973895353804</v>
      </c>
      <c r="J139" s="1">
        <f>ABS((F139-B139)/B138)^2</f>
        <v>0.57655501424461331</v>
      </c>
      <c r="K139" s="1">
        <f>ABS((B139-B138)/B138)^2</f>
        <v>3.1147233406112069</v>
      </c>
      <c r="L139" s="1">
        <f>F139-B139</f>
        <v>2.9385382068028569</v>
      </c>
      <c r="M139" s="1">
        <f>ABS(L139-L138)^2</f>
        <v>46.420492353844281</v>
      </c>
    </row>
    <row r="140" spans="1:13">
      <c r="A140" s="6">
        <v>39203</v>
      </c>
      <c r="B140" s="28">
        <v>16.489999999999998</v>
      </c>
      <c r="C140" s="51">
        <f>$C$2*(B140-E136)+(1-$C$2)*(C139+D139)</f>
        <v>13.816245466307249</v>
      </c>
      <c r="D140" s="51">
        <f>$F$2*(C140-C139)+(1-$F$2)*D139</f>
        <v>6.5527659317588416E-2</v>
      </c>
      <c r="E140" s="51">
        <f>$I$2*(B140-C140)+(1-$I$2)*E136</f>
        <v>0.33499999999999974</v>
      </c>
      <c r="F140" s="34">
        <f>C139+D139+E136</f>
        <v>14.148998580440276</v>
      </c>
      <c r="G140" s="1">
        <f>ABS(B140-F140)</f>
        <v>2.3410014195597224</v>
      </c>
      <c r="H140" s="1">
        <f>G140^2</f>
        <v>5.4802876463806358</v>
      </c>
      <c r="I140" s="4">
        <f>ABS((B140-F140)/B140)</f>
        <v>0.14196491325407656</v>
      </c>
      <c r="J140" s="1">
        <f>ABS((F140-B140)/B139)^2</f>
        <v>4.7866954724260946E-2</v>
      </c>
      <c r="K140" s="1">
        <f>ABS((B140-B139)/B139)^2</f>
        <v>0.29281247270503968</v>
      </c>
      <c r="L140" s="1">
        <f>F140-B140</f>
        <v>-2.3410014195597224</v>
      </c>
      <c r="M140" s="1">
        <f>ABS(L140-L139)^2</f>
        <v>27.873538666332724</v>
      </c>
    </row>
    <row r="141" spans="1:13">
      <c r="A141" s="6">
        <v>39234</v>
      </c>
      <c r="B141" s="28">
        <v>18.850000000000001</v>
      </c>
      <c r="C141" s="51">
        <f>$C$2*(B141-E137)+(1-$C$2)*(C140+D140)</f>
        <v>13.886680784843945</v>
      </c>
      <c r="D141" s="51">
        <f>$F$2*(C141-C140)+(1-$F$2)*D140</f>
        <v>7.043531853669549E-2</v>
      </c>
      <c r="E141" s="51">
        <f>$I$2*(B141-C141)+(1-$I$2)*E137</f>
        <v>-0.14500000000000024</v>
      </c>
      <c r="F141" s="34">
        <f>C140+D140+E137</f>
        <v>13.736773125624838</v>
      </c>
      <c r="G141" s="1">
        <f>ABS(B141-F141)</f>
        <v>5.1132268743751634</v>
      </c>
      <c r="H141" s="1">
        <f>G141^2</f>
        <v>26.145089068832405</v>
      </c>
      <c r="I141" s="4">
        <f>ABS((B141-F141)/B141)</f>
        <v>0.27125872012600333</v>
      </c>
      <c r="J141" s="1">
        <f>ABS((F141-B141)/B140)^2</f>
        <v>9.6149895020016557E-2</v>
      </c>
      <c r="K141" s="1">
        <f>ABS((B141-B140)/B140)^2</f>
        <v>2.0482487318885269E-2</v>
      </c>
      <c r="L141" s="1">
        <f>F141-B141</f>
        <v>-5.1132268743751634</v>
      </c>
      <c r="M141" s="1">
        <f>ABS(L141-L140)^2</f>
        <v>7.6852339723266789</v>
      </c>
    </row>
    <row r="142" spans="1:13">
      <c r="A142" s="6">
        <v>39264</v>
      </c>
      <c r="B142" s="28">
        <v>17.97</v>
      </c>
      <c r="C142" s="51">
        <f>$C$2*(B142-E138)+(1-$C$2)*(C141+D141)</f>
        <v>13.961039641605089</v>
      </c>
      <c r="D142" s="51">
        <f>$F$2*(C142-C141)+(1-$F$2)*D141</f>
        <v>7.4358856761143954E-2</v>
      </c>
      <c r="E142" s="51">
        <f>$I$2*(B142-C142)+(1-$I$2)*E138</f>
        <v>-7.5000000000000178E-2</v>
      </c>
      <c r="F142" s="34">
        <f>C141+D141+E138</f>
        <v>13.882116103380639</v>
      </c>
      <c r="G142" s="1">
        <f>ABS(B142-F142)</f>
        <v>4.0878838966193598</v>
      </c>
      <c r="H142" s="1">
        <f>G142^2</f>
        <v>16.710794752239881</v>
      </c>
      <c r="I142" s="4">
        <f>ABS((B142-F142)/B142)</f>
        <v>0.22748380059094936</v>
      </c>
      <c r="J142" s="1">
        <f>ABS((F142-B142)/B141)^2</f>
        <v>4.702993689462355E-2</v>
      </c>
      <c r="K142" s="1">
        <f>ABS((B142-B141)/B141)^2</f>
        <v>2.1794285473056289E-3</v>
      </c>
      <c r="L142" s="1">
        <f>F142-B142</f>
        <v>-4.0878838966193598</v>
      </c>
      <c r="M142" s="1">
        <f>ABS(L142-L141)^2</f>
        <v>1.0513282220331384</v>
      </c>
    </row>
    <row r="143" spans="1:13">
      <c r="A143" s="6">
        <v>39295</v>
      </c>
      <c r="B143" s="28">
        <v>14.82</v>
      </c>
      <c r="C143" s="51">
        <f>$C$2*(B143-E139)+(1-$C$2)*(C142+D142)</f>
        <v>14.036261933083972</v>
      </c>
      <c r="D143" s="51">
        <f>$F$2*(C143-C142)+(1-$F$2)*D142</f>
        <v>7.5222291478883818E-2</v>
      </c>
      <c r="E143" s="51">
        <f>$I$2*(B143-C143)+(1-$I$2)*E139</f>
        <v>-0.11500000000000021</v>
      </c>
      <c r="F143" s="34">
        <f>C142+D142+E139</f>
        <v>13.920398498366232</v>
      </c>
      <c r="G143" s="1">
        <f>ABS(B143-F143)</f>
        <v>0.89960150163376795</v>
      </c>
      <c r="H143" s="1">
        <f>G143^2</f>
        <v>0.80928286174173025</v>
      </c>
      <c r="I143" s="4">
        <f>ABS((B143-F143)/B143)</f>
        <v>6.0701855710780565E-2</v>
      </c>
      <c r="J143" s="1">
        <f>ABS((F143-B143)/B142)^2</f>
        <v>2.5061334269219811E-3</v>
      </c>
      <c r="K143" s="1">
        <f>ABS((B143-B142)/B142)^2</f>
        <v>3.0727339109980163E-2</v>
      </c>
      <c r="L143" s="1">
        <f>F143-B143</f>
        <v>-0.89960150163376795</v>
      </c>
      <c r="M143" s="1">
        <f>ABS(L143-L142)^2</f>
        <v>10.165144630175062</v>
      </c>
    </row>
    <row r="144" spans="1:13">
      <c r="A144" s="6">
        <v>39326</v>
      </c>
      <c r="B144" s="28">
        <v>19.03</v>
      </c>
      <c r="C144" s="51">
        <f>$C$2*(B144-E140)+(1-$C$2)*(C143+D143)</f>
        <v>14.11588346872</v>
      </c>
      <c r="D144" s="51">
        <f>$F$2*(C144-C143)+(1-$F$2)*D143</f>
        <v>7.9621535636027474E-2</v>
      </c>
      <c r="E144" s="51">
        <f>$I$2*(B144-C144)+(1-$I$2)*E140</f>
        <v>0.33499999999999974</v>
      </c>
      <c r="F144" s="34">
        <f>C143+D143+E140</f>
        <v>14.446484224562855</v>
      </c>
      <c r="G144" s="1">
        <f>ABS(B144-F144)</f>
        <v>4.5835157754371458</v>
      </c>
      <c r="H144" s="1">
        <f>G144^2</f>
        <v>21.00861686368118</v>
      </c>
      <c r="I144" s="4">
        <f>ABS((B144-F144)/B144)</f>
        <v>0.2408573712788831</v>
      </c>
      <c r="J144" s="1">
        <f>ABS((F144-B144)/B143)^2</f>
        <v>9.5653541388616509E-2</v>
      </c>
      <c r="K144" s="1">
        <f>ABS((B144-B143)/B143)^2</f>
        <v>8.0698931487339795E-2</v>
      </c>
      <c r="L144" s="1">
        <f>F144-B144</f>
        <v>-4.5835157754371458</v>
      </c>
      <c r="M144" s="1">
        <f>ABS(L144-L143)^2</f>
        <v>13.571224376732269</v>
      </c>
    </row>
    <row r="145" spans="1:13">
      <c r="A145" s="6">
        <v>39356</v>
      </c>
      <c r="B145" s="28">
        <v>20.99</v>
      </c>
      <c r="C145" s="51">
        <f>$C$2*(B145-E141)+(1-$C$2)*(C144+D144)</f>
        <v>14.202165510026527</v>
      </c>
      <c r="D145" s="51">
        <f>$F$2*(C145-C144)+(1-$F$2)*D144</f>
        <v>8.6282041306526835E-2</v>
      </c>
      <c r="E145" s="51">
        <f>$I$2*(B145-C145)+(1-$I$2)*E141</f>
        <v>-0.14500000000000024</v>
      </c>
      <c r="F145" s="34">
        <f>C144+D144+E141</f>
        <v>14.050505004356028</v>
      </c>
      <c r="G145" s="1">
        <f>ABS(B145-F145)</f>
        <v>6.9394949956439707</v>
      </c>
      <c r="H145" s="1">
        <f>G145^2</f>
        <v>48.156590794567713</v>
      </c>
      <c r="I145" s="4">
        <f>ABS((B145-F145)/B145)</f>
        <v>0.33060957578103722</v>
      </c>
      <c r="J145" s="1">
        <f>ABS((F145-B145)/B144)^2</f>
        <v>0.13297749796989985</v>
      </c>
      <c r="K145" s="1">
        <f>ABS((B145-B144)/B144)^2</f>
        <v>1.0608025771184609E-2</v>
      </c>
      <c r="L145" s="1">
        <f>F145-B145</f>
        <v>-6.9394949956439707</v>
      </c>
      <c r="M145" s="1">
        <f>ABS(L145-L144)^2</f>
        <v>5.5506380860463587</v>
      </c>
    </row>
    <row r="146" spans="1:13">
      <c r="A146" s="6">
        <v>39387</v>
      </c>
      <c r="B146" s="28">
        <v>14.92</v>
      </c>
      <c r="C146" s="51">
        <f>$C$2*(B146-E142)+(1-$C$2)*(C145+D145)</f>
        <v>14.289125698171377</v>
      </c>
      <c r="D146" s="51">
        <f>$F$2*(C146-C145)+(1-$F$2)*D145</f>
        <v>8.6960188144850292E-2</v>
      </c>
      <c r="E146" s="51">
        <f>$I$2*(B146-C146)+(1-$I$2)*E142</f>
        <v>-7.5000000000000178E-2</v>
      </c>
      <c r="F146" s="34">
        <f>C145+D145+E142</f>
        <v>14.213447551333054</v>
      </c>
      <c r="G146" s="1">
        <f>ABS(B146-F146)</f>
        <v>0.70655244866694566</v>
      </c>
      <c r="H146" s="1">
        <f>G146^2</f>
        <v>0.49921636271725689</v>
      </c>
      <c r="I146" s="4">
        <f>ABS((B146-F146)/B146)</f>
        <v>4.7356062243092877E-2</v>
      </c>
      <c r="J146" s="1">
        <f>ABS((F146-B146)/B145)^2</f>
        <v>1.1330887680066734E-3</v>
      </c>
      <c r="K146" s="1">
        <f>ABS((B146-B145)/B145)^2</f>
        <v>8.3628152973772518E-2</v>
      </c>
      <c r="L146" s="1">
        <f>F146-B146</f>
        <v>-0.70655244866694566</v>
      </c>
      <c r="M146" s="1">
        <f>ABS(L146-L145)^2</f>
        <v>38.849572793916444</v>
      </c>
    </row>
    <row r="147" spans="1:13">
      <c r="A147" s="6">
        <v>39417</v>
      </c>
      <c r="B147" s="28">
        <v>10.16</v>
      </c>
      <c r="C147" s="51">
        <f>$C$2*(B147-E143)+(1-$C$2)*(C146+D146)</f>
        <v>14.372149676863213</v>
      </c>
      <c r="D147" s="51">
        <f>$F$2*(C147-C146)+(1-$F$2)*D146</f>
        <v>8.3023978691835865E-2</v>
      </c>
      <c r="E147" s="51">
        <f>$I$2*(B147-C147)+(1-$I$2)*E143</f>
        <v>-0.11500000000000021</v>
      </c>
      <c r="F147" s="34">
        <f>C146+D146+E143</f>
        <v>14.261085886316227</v>
      </c>
      <c r="G147" s="1">
        <f>ABS(B147-F147)</f>
        <v>4.1010858863162269</v>
      </c>
      <c r="H147" s="1">
        <f>G147^2</f>
        <v>16.818905446942154</v>
      </c>
      <c r="I147" s="4">
        <f>ABS((B147-F147)/B147)</f>
        <v>0.40365018566104593</v>
      </c>
      <c r="J147" s="1">
        <f>ABS((F147-B147)/B146)^2</f>
        <v>7.5554455967762627E-2</v>
      </c>
      <c r="K147" s="1">
        <f>ABS((B147-B146)/B146)^2</f>
        <v>0.101783237139633</v>
      </c>
      <c r="L147" s="1">
        <f>F147-B147</f>
        <v>4.1010858863162269</v>
      </c>
      <c r="M147" s="1">
        <f>ABS(L147-L146)^2</f>
        <v>23.113386359999772</v>
      </c>
    </row>
    <row r="148" spans="1:13">
      <c r="A148" s="6">
        <v>39448</v>
      </c>
      <c r="B148" s="28">
        <v>4.74</v>
      </c>
      <c r="C148" s="51">
        <f>$C$2*(B148-E144)+(1-$C$2)*(C147+D147)</f>
        <v>14.445527530200923</v>
      </c>
      <c r="D148" s="51">
        <f>$F$2*(C148-C147)+(1-$F$2)*D147</f>
        <v>7.3377853337710519E-2</v>
      </c>
      <c r="E148" s="51">
        <f>$I$2*(B148-C148)+(1-$I$2)*E144</f>
        <v>0.33499999999999974</v>
      </c>
      <c r="F148" s="34">
        <f>C147+D147+E144</f>
        <v>14.790173655555048</v>
      </c>
      <c r="G148" s="1">
        <f>ABS(B148-F148)</f>
        <v>10.050173655555048</v>
      </c>
      <c r="H148" s="1">
        <f>G148^2</f>
        <v>101.00599050681271</v>
      </c>
      <c r="I148" s="4">
        <f>ABS((B148-F148)/B148)</f>
        <v>2.1202898007500099</v>
      </c>
      <c r="J148" s="1">
        <f>ABS((F148-B148)/B147)^2</f>
        <v>0.97849749002972819</v>
      </c>
      <c r="K148" s="1">
        <f>ABS((B148-B147)/B147)^2</f>
        <v>0.28458444416888828</v>
      </c>
      <c r="L148" s="1">
        <f>F148-B148</f>
        <v>10.050173655555048</v>
      </c>
      <c r="M148" s="1">
        <f>ABS(L148-L147)^2</f>
        <v>35.391645286106929</v>
      </c>
    </row>
    <row r="149" spans="1:13">
      <c r="A149" s="6">
        <v>39479</v>
      </c>
      <c r="B149" s="28">
        <v>5.15</v>
      </c>
      <c r="C149" s="51">
        <f>$C$2*(B149-E145)+(1-$C$2)*(C148+D148)</f>
        <v>14.510052307896997</v>
      </c>
      <c r="D149" s="51">
        <f>$F$2*(C149-C148)+(1-$F$2)*D148</f>
        <v>6.4524777696073343E-2</v>
      </c>
      <c r="E149" s="51">
        <f>$I$2*(B149-C149)+(1-$I$2)*E145</f>
        <v>-0.14500000000000024</v>
      </c>
      <c r="F149" s="34">
        <f>C148+D148+E145</f>
        <v>14.373905383538634</v>
      </c>
      <c r="G149" s="1">
        <f>ABS(B149-F149)</f>
        <v>9.223905383538634</v>
      </c>
      <c r="H149" s="1">
        <f>G149^2</f>
        <v>85.080430524472987</v>
      </c>
      <c r="I149" s="4">
        <f>ABS((B149-F149)/B149)</f>
        <v>1.7910495890366278</v>
      </c>
      <c r="J149" s="1">
        <f>ABS((F149-B149)/B148)^2</f>
        <v>3.7868054676277385</v>
      </c>
      <c r="K149" s="1">
        <f>ABS((B149-B148)/B148)^2</f>
        <v>7.4818850255479047E-3</v>
      </c>
      <c r="L149" s="1">
        <f>F149-B149</f>
        <v>9.223905383538634</v>
      </c>
      <c r="M149" s="1">
        <f>ABS(L149-L148)^2</f>
        <v>0.68271925734099004</v>
      </c>
    </row>
    <row r="150" spans="1:13">
      <c r="A150" s="6">
        <v>39508</v>
      </c>
      <c r="B150" s="28">
        <v>7.84</v>
      </c>
      <c r="C150" s="51">
        <f>$C$2*(B150-E146)+(1-$C$2)*(C149+D149)</f>
        <v>14.568185244260301</v>
      </c>
      <c r="D150" s="51">
        <f>$F$2*(C150-C149)+(1-$F$2)*D149</f>
        <v>5.8132936363303855E-2</v>
      </c>
      <c r="E150" s="51">
        <f>$I$2*(B150-C150)+(1-$I$2)*E146</f>
        <v>-7.5000000000000178E-2</v>
      </c>
      <c r="F150" s="34">
        <f>C149+D149+E146</f>
        <v>14.499577085593071</v>
      </c>
      <c r="G150" s="1">
        <f>ABS(B150-F150)</f>
        <v>6.6595770855930709</v>
      </c>
      <c r="H150" s="1">
        <f>G150^2</f>
        <v>44.349966958956301</v>
      </c>
      <c r="I150" s="4">
        <f>ABS((B150-F150)/B150)</f>
        <v>0.84943585275421829</v>
      </c>
      <c r="J150" s="1">
        <f>ABS((F150-B150)/B149)^2</f>
        <v>1.672163897029175</v>
      </c>
      <c r="K150" s="1">
        <f>ABS((B150-B149)/B149)^2</f>
        <v>0.27282873032331029</v>
      </c>
      <c r="L150" s="1">
        <f>F150-B150</f>
        <v>6.6595770855930709</v>
      </c>
      <c r="M150" s="1">
        <f>ABS(L150-L149)^2</f>
        <v>6.5757796196443881</v>
      </c>
    </row>
    <row r="151" spans="1:13">
      <c r="A151" s="6">
        <v>39539</v>
      </c>
      <c r="B151" s="28">
        <v>5.24</v>
      </c>
      <c r="C151" s="51">
        <f>$C$2*(B151-E147)+(1-$C$2)*(C150+D150)</f>
        <v>14.617419598327084</v>
      </c>
      <c r="D151" s="51">
        <f>$F$2*(C151-C150)+(1-$F$2)*D150</f>
        <v>4.9234354066783226E-2</v>
      </c>
      <c r="E151" s="51">
        <f>$I$2*(B151-C151)+(1-$I$2)*E147</f>
        <v>-0.11500000000000021</v>
      </c>
      <c r="F151" s="34">
        <f>C150+D150+E147</f>
        <v>14.511318180623604</v>
      </c>
      <c r="G151" s="1">
        <f>ABS(B151-F151)</f>
        <v>9.271318180623604</v>
      </c>
      <c r="H151" s="1">
        <f>G151^2</f>
        <v>85.957340806361771</v>
      </c>
      <c r="I151" s="4">
        <f>ABS((B151-F151)/B151)</f>
        <v>1.7693355306533596</v>
      </c>
      <c r="J151" s="1">
        <f>ABS((F151-B151)/B150)^2</f>
        <v>1.3984625677836346</v>
      </c>
      <c r="K151" s="1">
        <f>ABS((B151-B150)/B150)^2</f>
        <v>0.10998021657642648</v>
      </c>
      <c r="L151" s="1">
        <f>F151-B151</f>
        <v>9.271318180623604</v>
      </c>
      <c r="M151" s="1">
        <f>ABS(L151-L150)^2</f>
        <v>6.8211915474712876</v>
      </c>
    </row>
    <row r="152" spans="1:13">
      <c r="A152" s="6">
        <v>39569</v>
      </c>
      <c r="B152" s="28">
        <v>4.7699999999999996</v>
      </c>
      <c r="C152" s="51">
        <f>$C$2*(B152-E148)+(1-$C$2)*(C151+D151)</f>
        <v>14.656833642816403</v>
      </c>
      <c r="D152" s="51">
        <f>$F$2*(C152-C151)+(1-$F$2)*D151</f>
        <v>3.9414044489319622E-2</v>
      </c>
      <c r="E152" s="51">
        <f>$I$2*(B152-C152)+(1-$I$2)*E148</f>
        <v>0.33499999999999974</v>
      </c>
      <c r="F152" s="34">
        <f>C151+D151+E148</f>
        <v>15.001653952393866</v>
      </c>
      <c r="G152" s="1">
        <f>ABS(B152-F152)</f>
        <v>10.231653952393867</v>
      </c>
      <c r="H152" s="1">
        <f>G152^2</f>
        <v>104.68674260153703</v>
      </c>
      <c r="I152" s="4">
        <f>ABS((B152-F152)/B152)</f>
        <v>2.1450008285941022</v>
      </c>
      <c r="J152" s="1">
        <f>ABS((F152-B152)/B151)^2</f>
        <v>3.8126690825686516</v>
      </c>
      <c r="K152" s="1">
        <f>ABS((B152-B151)/B151)^2</f>
        <v>8.0451314025989373E-3</v>
      </c>
      <c r="L152" s="1">
        <f>F152-B152</f>
        <v>10.231653952393867</v>
      </c>
      <c r="M152" s="1">
        <f>ABS(L152-L151)^2</f>
        <v>0.9222447945415857</v>
      </c>
    </row>
    <row r="153" spans="1:13">
      <c r="A153" s="6">
        <v>39600</v>
      </c>
      <c r="B153" s="28">
        <v>5.97</v>
      </c>
      <c r="C153" s="51">
        <f>$C$2*(B153-E149)+(1-$C$2)*(C152+D152)</f>
        <v>14.688011432518147</v>
      </c>
      <c r="D153" s="51">
        <f>$F$2*(C153-C152)+(1-$F$2)*D152</f>
        <v>3.1177789701743563E-2</v>
      </c>
      <c r="E153" s="51">
        <f>$I$2*(B153-C153)+(1-$I$2)*E149</f>
        <v>-0.14500000000000024</v>
      </c>
      <c r="F153" s="34">
        <f>C152+D152+E149</f>
        <v>14.551247687305723</v>
      </c>
      <c r="G153" s="1">
        <f>ABS(B153-F153)</f>
        <v>8.5812476873057228</v>
      </c>
      <c r="H153" s="1">
        <f>G153^2</f>
        <v>73.63781187088982</v>
      </c>
      <c r="I153" s="4">
        <f>ABS((B153-F153)/B153)</f>
        <v>1.437394922496771</v>
      </c>
      <c r="J153" s="1">
        <f>ABS((F153-B153)/B152)^2</f>
        <v>3.2364143415076687</v>
      </c>
      <c r="K153" s="1">
        <f>ABS((B153-B152)/B152)^2</f>
        <v>6.3288635734345983E-2</v>
      </c>
      <c r="L153" s="1">
        <f>F153-B153</f>
        <v>8.5812476873057228</v>
      </c>
      <c r="M153" s="1">
        <f>ABS(L153-L152)^2</f>
        <v>2.7238408398421958</v>
      </c>
    </row>
    <row r="154" spans="1:13">
      <c r="A154" s="6">
        <v>39630</v>
      </c>
      <c r="B154" s="28">
        <v>9.61</v>
      </c>
      <c r="C154" s="51">
        <f>$C$2*(B154-E150)+(1-$C$2)*(C153+D153)</f>
        <v>14.714357423093009</v>
      </c>
      <c r="D154" s="51">
        <f>$F$2*(C154-C153)+(1-$F$2)*D153</f>
        <v>2.6345990574862199E-2</v>
      </c>
      <c r="E154" s="51">
        <f>$I$2*(B154-C154)+(1-$I$2)*E150</f>
        <v>-7.5000000000000178E-2</v>
      </c>
      <c r="F154" s="34">
        <f>C153+D153+E150</f>
        <v>14.64418922221989</v>
      </c>
      <c r="G154" s="1">
        <f>ABS(B154-F154)</f>
        <v>5.0341892222198901</v>
      </c>
      <c r="H154" s="1">
        <f>G154^2</f>
        <v>25.3430611251149</v>
      </c>
      <c r="I154" s="4">
        <f>ABS((B154-F154)/B154)</f>
        <v>0.52384903457022791</v>
      </c>
      <c r="J154" s="1">
        <f>ABS((F154-B154)/B153)^2</f>
        <v>0.71106681158766771</v>
      </c>
      <c r="K154" s="1">
        <f>ABS((B154-B153)/B153)^2</f>
        <v>0.37175267740152468</v>
      </c>
      <c r="L154" s="1">
        <f>F154-B154</f>
        <v>5.0341892222198901</v>
      </c>
      <c r="M154" s="1">
        <f>ABS(L154-L153)^2</f>
        <v>12.581623754737064</v>
      </c>
    </row>
    <row r="155" spans="1:13">
      <c r="A155" s="6">
        <v>39661</v>
      </c>
      <c r="B155" s="28">
        <v>20.100000000000001</v>
      </c>
      <c r="C155" s="51">
        <f>$C$2*(B155-E151)+(1-$C$2)*(C154+D154)</f>
        <v>14.745957626471274</v>
      </c>
      <c r="D155" s="51">
        <f>$F$2*(C155-C154)+(1-$F$2)*D154</f>
        <v>3.1600203378264524E-2</v>
      </c>
      <c r="E155" s="51">
        <f>$I$2*(B155-C155)+(1-$I$2)*E151</f>
        <v>-0.11500000000000021</v>
      </c>
      <c r="F155" s="34">
        <f>C154+D154+E151</f>
        <v>14.625703413667871</v>
      </c>
      <c r="G155" s="1">
        <f>ABS(B155-F155)</f>
        <v>5.4742965863321302</v>
      </c>
      <c r="H155" s="1">
        <f>G155^2</f>
        <v>29.967923115127615</v>
      </c>
      <c r="I155" s="4">
        <f>ABS((B155-F155)/B155)</f>
        <v>0.2723530639966234</v>
      </c>
      <c r="J155" s="1">
        <f>ABS((F155-B155)/B154)^2</f>
        <v>0.32449639060863383</v>
      </c>
      <c r="K155" s="1">
        <f>ABS((B155-B154)/B154)^2</f>
        <v>1.1915278591390996</v>
      </c>
      <c r="L155" s="1">
        <f>F155-B155</f>
        <v>-5.4742965863321302</v>
      </c>
      <c r="M155" s="1">
        <f>ABS(L155-L154)^2</f>
        <v>110.4282739885392</v>
      </c>
    </row>
    <row r="156" spans="1:13">
      <c r="A156" s="6">
        <v>39692</v>
      </c>
      <c r="B156" s="28">
        <v>38.950000000000003</v>
      </c>
      <c r="C156" s="51">
        <f>$C$2*(B156-E152)+(1-$C$2)*(C155+D155)</f>
        <v>14.800436932557174</v>
      </c>
      <c r="D156" s="51">
        <f>$F$2*(C156-C155)+(1-$F$2)*D155</f>
        <v>5.4479306085900348E-2</v>
      </c>
      <c r="E156" s="51">
        <f>$I$2*(B156-C156)+(1-$I$2)*E152</f>
        <v>0.33499999999999974</v>
      </c>
      <c r="F156" s="34">
        <f>C155+D155+E152</f>
        <v>15.112557829849537</v>
      </c>
      <c r="G156" s="1">
        <f>ABS(B156-F156)</f>
        <v>23.837442170150467</v>
      </c>
      <c r="H156" s="1">
        <f>G156^2</f>
        <v>568.22364921526787</v>
      </c>
      <c r="I156" s="4">
        <f>ABS((B156-F156)/B156)</f>
        <v>0.61200108267395292</v>
      </c>
      <c r="J156" s="1">
        <f>ABS((F156-B156)/B155)^2</f>
        <v>1.4064593678752202</v>
      </c>
      <c r="K156" s="1">
        <f>ABS((B156-B155)/B155)^2</f>
        <v>0.87948936907502295</v>
      </c>
      <c r="L156" s="1">
        <f>F156-B156</f>
        <v>-23.837442170150467</v>
      </c>
      <c r="M156" s="1">
        <f>ABS(L156-L155)^2</f>
        <v>337.2051157325069</v>
      </c>
    </row>
    <row r="157" spans="1:13">
      <c r="A157" s="6">
        <v>39722</v>
      </c>
      <c r="B157" s="28">
        <v>51.78</v>
      </c>
      <c r="C157" s="51">
        <f>$C$2*(B157-E153)+(1-$C$2)*(C156+D156)</f>
        <v>14.890495989511596</v>
      </c>
      <c r="D157" s="51">
        <f>$F$2*(C157-C156)+(1-$F$2)*D156</f>
        <v>9.0059056954421735E-2</v>
      </c>
      <c r="E157" s="51">
        <f>$I$2*(B157-C157)+(1-$I$2)*E153</f>
        <v>-0.14500000000000024</v>
      </c>
      <c r="F157" s="34">
        <f>C156+D156+E153</f>
        <v>14.709916238643075</v>
      </c>
      <c r="G157" s="1">
        <f>ABS(B157-F157)</f>
        <v>37.070083761356926</v>
      </c>
      <c r="H157" s="1">
        <f>G157^2</f>
        <v>1374.1911100740185</v>
      </c>
      <c r="I157" s="4">
        <f>ABS((B157-F157)/B157)</f>
        <v>0.71591509774733342</v>
      </c>
      <c r="J157" s="1">
        <f>ABS((F157-B157)/B156)^2</f>
        <v>0.90579977956269819</v>
      </c>
      <c r="K157" s="1">
        <f>ABS((B157-B156)/B156)^2</f>
        <v>0.1085021611921409</v>
      </c>
      <c r="L157" s="1">
        <f>F157-B157</f>
        <v>-37.070083761356926</v>
      </c>
      <c r="M157" s="1">
        <f>ABS(L157-L156)^2</f>
        <v>175.10280348132702</v>
      </c>
    </row>
    <row r="158" spans="1:13">
      <c r="A158" s="6">
        <v>39753</v>
      </c>
      <c r="B158" s="28">
        <v>46.64</v>
      </c>
      <c r="C158" s="51">
        <f>$C$2*(B158-E154)+(1-$C$2)*(C157+D157)</f>
        <v>15.011013667834836</v>
      </c>
      <c r="D158" s="51">
        <f>$F$2*(C158-C157)+(1-$F$2)*D157</f>
        <v>0.12051767832324067</v>
      </c>
      <c r="E158" s="51">
        <f>$I$2*(B158-C158)+(1-$I$2)*E154</f>
        <v>-7.5000000000000178E-2</v>
      </c>
      <c r="F158" s="34">
        <f>C157+D157+E154</f>
        <v>14.905555046466016</v>
      </c>
      <c r="G158" s="1">
        <f>ABS(B158-F158)</f>
        <v>31.734444953533984</v>
      </c>
      <c r="H158" s="1">
        <f>G158^2</f>
        <v>1007.0749965088786</v>
      </c>
      <c r="I158" s="4">
        <f>ABS((B158-F158)/B158)</f>
        <v>0.68041262764867028</v>
      </c>
      <c r="J158" s="1">
        <f>ABS((F158-B158)/B157)^2</f>
        <v>0.37561049746404529</v>
      </c>
      <c r="K158" s="1">
        <f>ABS((B158-B157)/B157)^2</f>
        <v>9.8537637546377201E-3</v>
      </c>
      <c r="L158" s="1">
        <f>F158-B158</f>
        <v>-31.734444953533984</v>
      </c>
      <c r="M158" s="1">
        <f>ABS(L158-L157)^2</f>
        <v>28.469041487546228</v>
      </c>
    </row>
    <row r="159" spans="1:13">
      <c r="A159" s="6">
        <v>39783</v>
      </c>
      <c r="B159" s="28">
        <v>16.260000000000002</v>
      </c>
      <c r="C159" s="51">
        <f>$C$2*(B159-E155)+(1-$C$2)*(C158+D158)</f>
        <v>15.132724823496876</v>
      </c>
      <c r="D159" s="51">
        <f>$F$2*(C159-C158)+(1-$F$2)*D158</f>
        <v>0.12171115566203916</v>
      </c>
      <c r="E159" s="51">
        <f>$I$2*(B159-C159)+(1-$I$2)*E155</f>
        <v>-0.11500000000000021</v>
      </c>
      <c r="F159" s="34">
        <f>C158+D158+E155</f>
        <v>15.016531346158077</v>
      </c>
      <c r="G159" s="1">
        <f>ABS(B159-F159)</f>
        <v>1.2434686538419246</v>
      </c>
      <c r="H159" s="1">
        <f>G159^2</f>
        <v>1.5462142930874481</v>
      </c>
      <c r="I159" s="4">
        <f>ABS((B159-F159)/B159)</f>
        <v>7.6474086952147885E-2</v>
      </c>
      <c r="J159" s="1">
        <f>ABS((F159-B159)/B158)^2</f>
        <v>7.1080847951805965E-4</v>
      </c>
      <c r="K159" s="1">
        <f>ABS((B159-B158)/B158)^2</f>
        <v>0.42428575946853236</v>
      </c>
      <c r="L159" s="1">
        <f>F159-B159</f>
        <v>-1.2434686538419246</v>
      </c>
      <c r="M159" s="1">
        <f>ABS(L159-L158)^2</f>
        <v>929.69963570838274</v>
      </c>
    </row>
    <row r="160" spans="1:13">
      <c r="A160" s="6">
        <v>39814</v>
      </c>
      <c r="B160" s="28">
        <v>6.19</v>
      </c>
      <c r="C160" s="51">
        <f>$C$2*(B160-E156)+(1-$C$2)*(C159+D159)</f>
        <v>15.245414429798627</v>
      </c>
      <c r="D160" s="51">
        <f>$F$2*(C160-C159)+(1-$F$2)*D159</f>
        <v>0.11268960630175151</v>
      </c>
      <c r="E160" s="51">
        <f>$I$2*(B160-C160)+(1-$I$2)*E156</f>
        <v>0.33499999999999974</v>
      </c>
      <c r="F160" s="34">
        <f>C159+D159+E156</f>
        <v>15.589435979158914</v>
      </c>
      <c r="G160" s="1">
        <f>ABS(B160-F160)</f>
        <v>9.3994359791589126</v>
      </c>
      <c r="H160" s="1">
        <f>G160^2</f>
        <v>88.349396726307063</v>
      </c>
      <c r="I160" s="4">
        <f>ABS((B160-F160)/B160)</f>
        <v>1.5184872341129099</v>
      </c>
      <c r="J160" s="1">
        <f>ABS((F160-B160)/B159)^2</f>
        <v>0.33416618905843942</v>
      </c>
      <c r="K160" s="1">
        <f>ABS((B160-B159)/B159)^2</f>
        <v>0.38354635391372355</v>
      </c>
      <c r="L160" s="1">
        <f>F160-B160</f>
        <v>9.3994359791589126</v>
      </c>
      <c r="M160" s="1">
        <f>ABS(L160-L159)^2</f>
        <v>113.27141902715069</v>
      </c>
    </row>
    <row r="161" spans="1:13">
      <c r="A161" s="6">
        <v>39845</v>
      </c>
      <c r="B161" s="28">
        <v>5.03</v>
      </c>
      <c r="C161" s="51">
        <f>$C$2*(B161-E157)+(1-$C$2)*(C160+D160)</f>
        <v>15.348330324581271</v>
      </c>
      <c r="D161" s="51">
        <f>$F$2*(C161-C160)+(1-$F$2)*D160</f>
        <v>0.10291589478264385</v>
      </c>
      <c r="E161" s="51">
        <f>$I$2*(B161-C161)+(1-$I$2)*E157</f>
        <v>-0.14500000000000024</v>
      </c>
      <c r="F161" s="34">
        <f>C160+D160+E157</f>
        <v>15.213104036100379</v>
      </c>
      <c r="G161" s="1">
        <f>ABS(B161-F161)</f>
        <v>10.183104036100378</v>
      </c>
      <c r="H161" s="1">
        <f>G161^2</f>
        <v>103.69560781004381</v>
      </c>
      <c r="I161" s="4">
        <f>ABS((B161-F161)/B161)</f>
        <v>2.0244739634394389</v>
      </c>
      <c r="J161" s="1">
        <f>ABS((F161-B161)/B160)^2</f>
        <v>2.706319479541075</v>
      </c>
      <c r="K161" s="1">
        <f>ABS((B161-B160)/B160)^2</f>
        <v>3.5118396705301438E-2</v>
      </c>
      <c r="L161" s="1">
        <f>F161-B161</f>
        <v>10.183104036100378</v>
      </c>
      <c r="M161" s="1">
        <f>ABS(L161-L160)^2</f>
        <v>0.61413562347041173</v>
      </c>
    </row>
    <row r="162" spans="1:13">
      <c r="A162" s="6">
        <v>39873</v>
      </c>
      <c r="B162" s="28">
        <v>4.9400000000000004</v>
      </c>
      <c r="C162" s="51">
        <f>$C$2*(B162-E158)+(1-$C$2)*(C161+D161)</f>
        <v>15.441229542766205</v>
      </c>
      <c r="D162" s="51">
        <f>$F$2*(C162-C161)+(1-$F$2)*D161</f>
        <v>9.2899218184934185E-2</v>
      </c>
      <c r="E162" s="51">
        <f>$I$2*(B162-C162)+(1-$I$2)*E158</f>
        <v>-7.5000000000000178E-2</v>
      </c>
      <c r="F162" s="34">
        <f>C161+D161+E158</f>
        <v>15.376246219363914</v>
      </c>
      <c r="G162" s="1">
        <f>ABS(B162-F162)</f>
        <v>10.436246219363913</v>
      </c>
      <c r="H162" s="1">
        <f>G162^2</f>
        <v>108.91523515118756</v>
      </c>
      <c r="I162" s="4">
        <f>ABS((B162-F162)/B162)</f>
        <v>2.1126004492639496</v>
      </c>
      <c r="J162" s="1">
        <f>ABS((F162-B162)/B161)^2</f>
        <v>4.3047968709092377</v>
      </c>
      <c r="K162" s="1">
        <f>ABS((B162-B161)/B161)^2</f>
        <v>3.2014671414850752E-4</v>
      </c>
      <c r="L162" s="1">
        <f>F162-B162</f>
        <v>10.436246219363913</v>
      </c>
      <c r="M162" s="1">
        <f>ABS(L162-L161)^2</f>
        <v>6.4080964947428917E-2</v>
      </c>
    </row>
    <row r="163" spans="1:13">
      <c r="A163" s="6">
        <v>39904</v>
      </c>
      <c r="B163" s="28">
        <v>4.22</v>
      </c>
      <c r="C163" s="51">
        <f>$C$2*(B163-E159)+(1-$C$2)*(C162+D162)</f>
        <v>15.523379872067473</v>
      </c>
      <c r="D163" s="51">
        <f>$F$2*(C163-C162)+(1-$F$2)*D162</f>
        <v>8.2150329301267533E-2</v>
      </c>
      <c r="E163" s="51">
        <f>$I$2*(B163-C163)+(1-$I$2)*E159</f>
        <v>-0.11500000000000021</v>
      </c>
      <c r="F163" s="34">
        <f>C162+D162+E159</f>
        <v>15.419128760951139</v>
      </c>
      <c r="G163" s="1">
        <f>ABS(B163-F163)</f>
        <v>11.19912876095114</v>
      </c>
      <c r="H163" s="1">
        <f>G163^2</f>
        <v>125.42048500436302</v>
      </c>
      <c r="I163" s="4">
        <f>ABS((B163-F163)/B163)</f>
        <v>2.653821981268043</v>
      </c>
      <c r="J163" s="1">
        <f>ABS((F163-B163)/B162)^2</f>
        <v>5.1394255357555041</v>
      </c>
      <c r="K163" s="1">
        <f>ABS((B163-B162)/B162)^2</f>
        <v>2.1242767460538645E-2</v>
      </c>
      <c r="L163" s="1">
        <f>F163-B163</f>
        <v>11.19912876095114</v>
      </c>
      <c r="M163" s="1">
        <f>ABS(L163-L162)^2</f>
        <v>0.58198977225858839</v>
      </c>
    </row>
    <row r="164" spans="1:13">
      <c r="A164" s="6">
        <v>39934</v>
      </c>
      <c r="B164" s="28">
        <v>4.79</v>
      </c>
      <c r="C164" s="51">
        <f>$C$2*(B164-E160)+(1-$C$2)*(C163+D163)</f>
        <v>15.594827957231107</v>
      </c>
      <c r="D164" s="51">
        <f>$F$2*(C164-C163)+(1-$F$2)*D163</f>
        <v>7.1448085163634545E-2</v>
      </c>
      <c r="E164" s="51">
        <f>$I$2*(B164-C164)+(1-$I$2)*E160</f>
        <v>0.33499999999999974</v>
      </c>
      <c r="F164" s="34">
        <f>C163+D163+E160</f>
        <v>15.940530201368739</v>
      </c>
      <c r="G164" s="1">
        <f>ABS(B164-F164)</f>
        <v>11.150530201368738</v>
      </c>
      <c r="H164" s="1">
        <f>G164^2</f>
        <v>124.33432377163636</v>
      </c>
      <c r="I164" s="4">
        <f>ABS((B164-F164)/B164)</f>
        <v>2.3278768687617406</v>
      </c>
      <c r="J164" s="1">
        <f>ABS((F164-B164)/B163)^2</f>
        <v>6.9817795967990604</v>
      </c>
      <c r="K164" s="1">
        <f>ABS((B164-B163)/B163)^2</f>
        <v>1.8244199366591062E-2</v>
      </c>
      <c r="L164" s="1">
        <f>F164-B164</f>
        <v>11.150530201368738</v>
      </c>
      <c r="M164" s="1">
        <f>ABS(L164-L163)^2</f>
        <v>2.3618199934842665E-3</v>
      </c>
    </row>
    <row r="165" spans="1:13">
      <c r="A165" s="6">
        <v>39965</v>
      </c>
      <c r="B165" s="28">
        <v>4.8899999999999997</v>
      </c>
      <c r="C165" s="51">
        <f>$C$2*(B165-E161)+(1-$C$2)*(C164+D164)</f>
        <v>15.656072176780683</v>
      </c>
      <c r="D165" s="51">
        <f>$F$2*(C165-C164)+(1-$F$2)*D164</f>
        <v>6.1244219549575263E-2</v>
      </c>
      <c r="E165" s="51">
        <f>$I$2*(B165-C165)+(1-$I$2)*E161</f>
        <v>-0.14500000000000024</v>
      </c>
      <c r="F165" s="34">
        <f>C164+D164+E161</f>
        <v>15.521276042394742</v>
      </c>
      <c r="G165" s="1">
        <f>ABS(B165-F165)</f>
        <v>10.631276042394742</v>
      </c>
      <c r="H165" s="1">
        <f>G165^2</f>
        <v>113.0240302895964</v>
      </c>
      <c r="I165" s="4">
        <f>ABS((B165-F165)/B165)</f>
        <v>2.1740850802443235</v>
      </c>
      <c r="J165" s="1">
        <f>ABS((F165-B165)/B164)^2</f>
        <v>4.9260607428313339</v>
      </c>
      <c r="K165" s="1">
        <f>ABS((B165-B164)/B164)^2</f>
        <v>4.3584189399453147E-4</v>
      </c>
      <c r="L165" s="1">
        <f>F165-B165</f>
        <v>10.631276042394742</v>
      </c>
      <c r="M165" s="1">
        <f>ABS(L165-L164)^2</f>
        <v>0.26962488161179266</v>
      </c>
    </row>
    <row r="166" spans="1:13">
      <c r="A166" s="6">
        <v>39995</v>
      </c>
      <c r="B166" s="28">
        <v>6.62</v>
      </c>
      <c r="C166" s="51">
        <f>$C$2*(B166-E162)+(1-$C$2)*(C165+D165)</f>
        <v>15.708656805170309</v>
      </c>
      <c r="D166" s="51">
        <f>$F$2*(C166-C165)+(1-$F$2)*D165</f>
        <v>5.2584628389626076E-2</v>
      </c>
      <c r="E166" s="51">
        <f>$I$2*(B166-C166)+(1-$I$2)*E162</f>
        <v>-7.5000000000000178E-2</v>
      </c>
      <c r="F166" s="34">
        <f>C165+D165+E162</f>
        <v>15.642316396330258</v>
      </c>
      <c r="G166" s="1">
        <f>ABS(B166-F166)</f>
        <v>9.0223163963302575</v>
      </c>
      <c r="H166" s="1">
        <f>G166^2</f>
        <v>81.402193155489798</v>
      </c>
      <c r="I166" s="4">
        <f>ABS((B166-F166)/B166)</f>
        <v>1.3628876731616704</v>
      </c>
      <c r="J166" s="1">
        <f>ABS((F166-B166)/B165)^2</f>
        <v>3.4042260259655079</v>
      </c>
      <c r="K166" s="1">
        <f>ABS((B166-B165)/B165)^2</f>
        <v>0.12516257459612504</v>
      </c>
      <c r="L166" s="1">
        <f>F166-B166</f>
        <v>9.0223163963302575</v>
      </c>
      <c r="M166" s="1">
        <f>ABS(L166-L165)^2</f>
        <v>2.5887511426639502</v>
      </c>
    </row>
    <row r="167" spans="1:13">
      <c r="A167" s="6">
        <v>40026</v>
      </c>
      <c r="B167" s="28">
        <v>26.52</v>
      </c>
      <c r="C167" s="51">
        <f>$C$2*(B167-E163)+(1-$C$2)*(C166+D166)</f>
        <v>15.7716780331449</v>
      </c>
      <c r="D167" s="51">
        <f>$F$2*(C167-C166)+(1-$F$2)*D166</f>
        <v>6.3021227974591199E-2</v>
      </c>
      <c r="E167" s="51">
        <f>$I$2*(B167-C167)+(1-$I$2)*E163</f>
        <v>-0.11500000000000021</v>
      </c>
      <c r="F167" s="34">
        <f>C166+D166+E163</f>
        <v>15.646241433559934</v>
      </c>
      <c r="G167" s="1">
        <f>ABS(B167-F167)</f>
        <v>10.873758566440065</v>
      </c>
      <c r="H167" s="1">
        <f>G167^2</f>
        <v>118.2386253612287</v>
      </c>
      <c r="I167" s="4">
        <f>ABS((B167-F167)/B167)</f>
        <v>0.41002106208295874</v>
      </c>
      <c r="J167" s="1">
        <f>ABS((F167-B167)/B166)^2</f>
        <v>2.6980089941043959</v>
      </c>
      <c r="K167" s="1">
        <f>ABS((B167-B166)/B166)^2</f>
        <v>9.0362902857768717</v>
      </c>
      <c r="L167" s="1">
        <f>F167-B167</f>
        <v>-10.873758566440065</v>
      </c>
      <c r="M167" s="1">
        <f>ABS(L167-L166)^2</f>
        <v>395.85379892417603</v>
      </c>
    </row>
    <row r="168" spans="1:13">
      <c r="A168" s="6">
        <v>40057</v>
      </c>
      <c r="B168" s="28">
        <v>31.47</v>
      </c>
      <c r="C168" s="51">
        <f>$C$2*(B168-E164)+(1-$C$2)*(C167+D167)</f>
        <v>15.84938444208664</v>
      </c>
      <c r="D168" s="51">
        <f>$F$2*(C168-C167)+(1-$F$2)*D167</f>
        <v>7.7706408941740079E-2</v>
      </c>
      <c r="E168" s="51">
        <f>$I$2*(B168-C168)+(1-$I$2)*E164</f>
        <v>0.33499999999999974</v>
      </c>
      <c r="F168" s="34">
        <f>C167+D167+E164</f>
        <v>16.16969926111949</v>
      </c>
      <c r="G168" s="1">
        <f>ABS(B168-F168)</f>
        <v>15.300300738880509</v>
      </c>
      <c r="H168" s="1">
        <f>G168^2</f>
        <v>234.09920270018745</v>
      </c>
      <c r="I168" s="4">
        <f>ABS((B168-F168)/B168)</f>
        <v>0.48618686809280298</v>
      </c>
      <c r="J168" s="1">
        <f>ABS((F168-B168)/B167)^2</f>
        <v>0.33285332152089242</v>
      </c>
      <c r="K168" s="1">
        <f>ABS((B168-B167)/B167)^2</f>
        <v>3.4838813701603154E-2</v>
      </c>
      <c r="L168" s="1">
        <f>F168-B168</f>
        <v>-15.300300738880509</v>
      </c>
      <c r="M168" s="1">
        <f>ABS(L168-L167)^2</f>
        <v>19.594275604393761</v>
      </c>
    </row>
    <row r="169" spans="1:13">
      <c r="A169" s="6">
        <v>40087</v>
      </c>
      <c r="B169" s="28">
        <v>22.28</v>
      </c>
      <c r="C169" s="51">
        <f>$C$2*(B169-E165)+(1-$C$2)*(C168+D168)</f>
        <v>15.933327523979406</v>
      </c>
      <c r="D169" s="51">
        <f>$F$2*(C169-C168)+(1-$F$2)*D168</f>
        <v>8.3943081892766003E-2</v>
      </c>
      <c r="E169" s="51">
        <f>$I$2*(B169-C169)+(1-$I$2)*E165</f>
        <v>-0.14500000000000024</v>
      </c>
      <c r="F169" s="34">
        <f>C168+D168+E165</f>
        <v>15.78209085102838</v>
      </c>
      <c r="G169" s="1">
        <f>ABS(B169-F169)</f>
        <v>6.4979091489716208</v>
      </c>
      <c r="H169" s="1">
        <f>G169^2</f>
        <v>42.222823308289094</v>
      </c>
      <c r="I169" s="4">
        <f>ABS((B169-F169)/B169)</f>
        <v>0.29164762787125764</v>
      </c>
      <c r="J169" s="1">
        <f>ABS((F169-B169)/B168)^2</f>
        <v>4.2633774524306341E-2</v>
      </c>
      <c r="K169" s="1">
        <f>ABS((B169-B168)/B168)^2</f>
        <v>8.527810417394302E-2</v>
      </c>
      <c r="L169" s="1">
        <f>F169-B169</f>
        <v>-6.4979091489716208</v>
      </c>
      <c r="M169" s="1">
        <f>ABS(L169-L168)^2</f>
        <v>77.482097702098727</v>
      </c>
    </row>
    <row r="170" spans="1:13">
      <c r="A170" s="6">
        <v>40118</v>
      </c>
      <c r="B170" s="28">
        <v>21.53</v>
      </c>
      <c r="C170" s="51">
        <f>$C$2*(B170-E166)+(1-$C$2)*(C169+D169)</f>
        <v>16.022633691130991</v>
      </c>
      <c r="D170" s="51">
        <f>$F$2*(C170-C169)+(1-$F$2)*D169</f>
        <v>8.9306167151585569E-2</v>
      </c>
      <c r="E170" s="51">
        <f>$I$2*(B170-C170)+(1-$I$2)*E166</f>
        <v>-7.5000000000000178E-2</v>
      </c>
      <c r="F170" s="34">
        <f>C169+D169+E166</f>
        <v>15.942270605872171</v>
      </c>
      <c r="G170" s="1">
        <f>ABS(B170-F170)</f>
        <v>5.5877293941278303</v>
      </c>
      <c r="H170" s="1">
        <f>G170^2</f>
        <v>31.222719782000169</v>
      </c>
      <c r="I170" s="4">
        <f>ABS((B170-F170)/B170)</f>
        <v>0.25953225239794847</v>
      </c>
      <c r="J170" s="1">
        <f>ABS((F170-B170)/B169)^2</f>
        <v>6.2898510112039382E-2</v>
      </c>
      <c r="K170" s="1">
        <f>ABS((B170-B169)/B169)^2</f>
        <v>1.1331623953663025E-3</v>
      </c>
      <c r="L170" s="1">
        <f>F170-B170</f>
        <v>-5.5877293941278303</v>
      </c>
      <c r="M170" s="1">
        <f>ABS(L170-L169)^2</f>
        <v>0.82842718612750244</v>
      </c>
    </row>
    <row r="171" spans="1:13">
      <c r="A171" s="6">
        <v>40148</v>
      </c>
      <c r="B171" s="28">
        <v>9.83</v>
      </c>
      <c r="C171" s="51">
        <f>$C$2*(B171-E167)+(1-$C$2)*(C170+D170)</f>
        <v>16.10602084862532</v>
      </c>
      <c r="D171" s="51">
        <f>$F$2*(C171-C170)+(1-$F$2)*D170</f>
        <v>8.338715749432879E-2</v>
      </c>
      <c r="E171" s="51">
        <f>$I$2*(B171-C171)+(1-$I$2)*E167</f>
        <v>-0.11500000000000021</v>
      </c>
      <c r="F171" s="34">
        <f>C170+D170+E167</f>
        <v>15.996939858282575</v>
      </c>
      <c r="G171" s="1">
        <f>ABS(B171-F171)</f>
        <v>6.166939858282575</v>
      </c>
      <c r="H171" s="1">
        <f>G171^2</f>
        <v>38.031147215674302</v>
      </c>
      <c r="I171" s="4">
        <f>ABS((B171-F171)/B171)</f>
        <v>0.62735909036445314</v>
      </c>
      <c r="J171" s="1">
        <f>ABS((F171-B171)/B170)^2</f>
        <v>8.2044857779916075E-2</v>
      </c>
      <c r="K171" s="1">
        <f>ABS((B171-B170)/B170)^2</f>
        <v>0.29531374685599487</v>
      </c>
      <c r="L171" s="1">
        <f>F171-B171</f>
        <v>6.166939858282575</v>
      </c>
      <c r="M171" s="1">
        <f>ABS(L171-L170)^2</f>
        <v>138.17224923356261</v>
      </c>
    </row>
    <row r="172" spans="1:13">
      <c r="A172" s="6">
        <v>40179</v>
      </c>
      <c r="B172" s="28">
        <v>7.02</v>
      </c>
      <c r="C172" s="51">
        <f>$C$2*(B172-E168)+(1-$C$2)*(C171+D171)</f>
        <v>16.18028570493502</v>
      </c>
      <c r="D172" s="51">
        <f>$F$2*(C172-C171)+(1-$F$2)*D171</f>
        <v>7.4264856309699923E-2</v>
      </c>
      <c r="E172" s="51">
        <f>$I$2*(B172-C172)+(1-$I$2)*E168</f>
        <v>0.33499999999999974</v>
      </c>
      <c r="F172" s="34">
        <f>C171+D171+E168</f>
        <v>16.52440800611965</v>
      </c>
      <c r="G172" s="1">
        <f>ABS(B172-F172)</f>
        <v>9.5044080061196503</v>
      </c>
      <c r="H172" s="1">
        <f>G172^2</f>
        <v>90.333771546791311</v>
      </c>
      <c r="I172" s="4">
        <f>ABS((B172-F172)/B172)</f>
        <v>1.3539042743760186</v>
      </c>
      <c r="J172" s="1">
        <f>ABS((F172-B172)/B171)^2</f>
        <v>0.93485252907557992</v>
      </c>
      <c r="K172" s="1">
        <f>ABS((B172-B171)/B171)^2</f>
        <v>8.1715718589366146E-2</v>
      </c>
      <c r="L172" s="1">
        <f>F172-B172</f>
        <v>9.5044080061196503</v>
      </c>
      <c r="M172" s="1">
        <f>ABS(L172-L171)^2</f>
        <v>11.138693637827037</v>
      </c>
    </row>
    <row r="173" spans="1:13">
      <c r="A173" s="6">
        <v>40210</v>
      </c>
      <c r="B173" s="28">
        <v>8.82</v>
      </c>
      <c r="C173" s="51">
        <f>$C$2*(B173-E169)+(1-$C$2)*(C172+D172)</f>
        <v>16.247554073333276</v>
      </c>
      <c r="D173" s="51">
        <f>$F$2*(C173-C172)+(1-$F$2)*D172</f>
        <v>6.7268368398256229E-2</v>
      </c>
      <c r="E173" s="51">
        <f>$I$2*(B173-C173)+(1-$I$2)*E169</f>
        <v>-0.14500000000000024</v>
      </c>
      <c r="F173" s="34">
        <f>C172+D172+E169</f>
        <v>16.109550561244721</v>
      </c>
      <c r="G173" s="1">
        <f>ABS(B173-F173)</f>
        <v>7.2895505612447202</v>
      </c>
      <c r="H173" s="1">
        <f>G173^2</f>
        <v>53.137547384943218</v>
      </c>
      <c r="I173" s="4">
        <f>ABS((B173-F173)/B173)</f>
        <v>0.82647965546992286</v>
      </c>
      <c r="J173" s="1">
        <f>ABS((F173-B173)/B172)^2</f>
        <v>1.0782694009168601</v>
      </c>
      <c r="K173" s="1">
        <f>ABS((B173-B172)/B172)^2</f>
        <v>6.5746219592373506E-2</v>
      </c>
      <c r="L173" s="1">
        <f>F173-B173</f>
        <v>7.2895505612447202</v>
      </c>
      <c r="M173" s="1">
        <f>ABS(L173-L172)^2</f>
        <v>4.9055935011179042</v>
      </c>
    </row>
    <row r="174" spans="1:13">
      <c r="A174" s="6">
        <v>40238</v>
      </c>
      <c r="B174" s="28">
        <v>9.5299999999999994</v>
      </c>
      <c r="C174" s="51">
        <f>$C$2*(B174-E170)+(1-$C$2)*(C173+D173)</f>
        <v>16.308382375062525</v>
      </c>
      <c r="D174" s="51">
        <f>$F$2*(C174-C173)+(1-$F$2)*D173</f>
        <v>6.0828301729248579E-2</v>
      </c>
      <c r="E174" s="51">
        <f>$I$2*(B174-C174)+(1-$I$2)*E170</f>
        <v>-7.5000000000000178E-2</v>
      </c>
      <c r="F174" s="34">
        <f>C173+D173+E170</f>
        <v>16.239822441731533</v>
      </c>
      <c r="G174" s="1">
        <f>ABS(B174-F174)</f>
        <v>6.709822441731534</v>
      </c>
      <c r="H174" s="1">
        <f>G174^2</f>
        <v>45.021717199564122</v>
      </c>
      <c r="I174" s="4">
        <f>ABS((B174-F174)/B174)</f>
        <v>0.70407370847130479</v>
      </c>
      <c r="J174" s="1">
        <f>ABS((F174-B174)/B173)^2</f>
        <v>0.5787418462415882</v>
      </c>
      <c r="K174" s="1">
        <f>ABS((B174-B173)/B173)^2</f>
        <v>6.4800674616029156E-3</v>
      </c>
      <c r="L174" s="1">
        <f>F174-B174</f>
        <v>6.709822441731534</v>
      </c>
      <c r="M174" s="1">
        <f>ABS(L174-L173)^2</f>
        <v>0.33608469255429518</v>
      </c>
    </row>
    <row r="175" spans="1:13">
      <c r="A175" s="6">
        <v>40269</v>
      </c>
      <c r="B175" s="28">
        <v>11.12</v>
      </c>
      <c r="C175" s="51">
        <f>$C$2*(B175-E171)+(1-$C$2)*(C174+D174)</f>
        <v>16.364282877384504</v>
      </c>
      <c r="D175" s="51">
        <f>$F$2*(C175-C174)+(1-$F$2)*D174</f>
        <v>5.5900502321978962E-2</v>
      </c>
      <c r="E175" s="51">
        <f>$I$2*(B175-C175)+(1-$I$2)*E171</f>
        <v>-0.11500000000000021</v>
      </c>
      <c r="F175" s="34">
        <f>C174+D174+E171</f>
        <v>16.254210676791772</v>
      </c>
      <c r="G175" s="1">
        <f>ABS(B175-F175)</f>
        <v>5.1342106767917723</v>
      </c>
      <c r="H175" s="1">
        <f>G175^2</f>
        <v>26.360119273682628</v>
      </c>
      <c r="I175" s="4">
        <f>ABS((B175-F175)/B175)</f>
        <v>0.46170959323667021</v>
      </c>
      <c r="J175" s="1">
        <f>ABS((F175-B175)/B174)^2</f>
        <v>0.29024287662512294</v>
      </c>
      <c r="K175" s="1">
        <f>ABS((B175-B174)/B174)^2</f>
        <v>2.7836103804300554E-2</v>
      </c>
      <c r="L175" s="1">
        <f>F175-B175</f>
        <v>5.1342106767917723</v>
      </c>
      <c r="M175" s="1">
        <f>ABS(L175-L174)^2</f>
        <v>2.4825524338165907</v>
      </c>
    </row>
    <row r="176" spans="1:13">
      <c r="A176" s="6">
        <v>40299</v>
      </c>
      <c r="B176" s="28">
        <v>14.25</v>
      </c>
      <c r="C176" s="51">
        <f>$C$2*(B176-E172)+(1-$C$2)*(C175+D175)</f>
        <v>16.41777891250582</v>
      </c>
      <c r="D176" s="51">
        <f>$F$2*(C176-C175)+(1-$F$2)*D175</f>
        <v>5.349603512131651E-2</v>
      </c>
      <c r="E176" s="51">
        <f>$I$2*(B176-C176)+(1-$I$2)*E172</f>
        <v>0.33499999999999974</v>
      </c>
      <c r="F176" s="34">
        <f>C175+D175+E172</f>
        <v>16.755183379706484</v>
      </c>
      <c r="G176" s="1">
        <f>ABS(B176-F176)</f>
        <v>2.5051833797064837</v>
      </c>
      <c r="H176" s="1">
        <f>G176^2</f>
        <v>6.2759437659576003</v>
      </c>
      <c r="I176" s="4">
        <f>ABS((B176-F176)/B176)</f>
        <v>0.17580234243554271</v>
      </c>
      <c r="J176" s="1">
        <f>ABS((F176-B176)/B175)^2</f>
        <v>5.0753905772520841E-2</v>
      </c>
      <c r="K176" s="1">
        <f>ABS((B176-B175)/B175)^2</f>
        <v>7.922807437503239E-2</v>
      </c>
      <c r="L176" s="1">
        <f>F176-B176</f>
        <v>2.5051833797064837</v>
      </c>
      <c r="M176" s="1">
        <f>ABS(L176-L175)^2</f>
        <v>6.9117845288195783</v>
      </c>
    </row>
    <row r="177" spans="1:13">
      <c r="A177" s="6">
        <v>40330</v>
      </c>
      <c r="B177" s="28">
        <v>18.96</v>
      </c>
      <c r="C177" s="51">
        <f>$C$2*(B177-E173)+(1-$C$2)*(C176+D176)</f>
        <v>16.473802788724633</v>
      </c>
      <c r="D177" s="51">
        <f>$F$2*(C177-C176)+(1-$F$2)*D176</f>
        <v>5.6023876218812774E-2</v>
      </c>
      <c r="E177" s="51">
        <f>$I$2*(B177-C177)+(1-$I$2)*E173</f>
        <v>-0.14500000000000024</v>
      </c>
      <c r="F177" s="34">
        <f>C176+D176+E173</f>
        <v>16.326274947627137</v>
      </c>
      <c r="G177" s="1">
        <f>ABS(B177-F177)</f>
        <v>2.6337250523728635</v>
      </c>
      <c r="H177" s="1">
        <f>G177^2</f>
        <v>6.9365076514964423</v>
      </c>
      <c r="I177" s="4">
        <f>ABS((B177-F177)/B177)</f>
        <v>0.13890954917578394</v>
      </c>
      <c r="J177" s="1">
        <f>ABS((F177-B177)/B176)^2</f>
        <v>3.4159471352398607E-2</v>
      </c>
      <c r="K177" s="1">
        <f>ABS((B177-B176)/B176)^2</f>
        <v>0.10924764542936291</v>
      </c>
      <c r="L177" s="1">
        <f>F177-B177</f>
        <v>-2.6337250523728635</v>
      </c>
      <c r="M177" s="1">
        <f>ABS(L177-L176)^2</f>
        <v>26.408379873296216</v>
      </c>
    </row>
    <row r="178" spans="1:13">
      <c r="A178" s="6">
        <v>40360</v>
      </c>
      <c r="B178" s="28">
        <v>21.49</v>
      </c>
      <c r="C178" s="51">
        <f>$C$2*(B178-E174)+(1-$C$2)*(C177+D177)</f>
        <v>16.534659408618765</v>
      </c>
      <c r="D178" s="51">
        <f>$F$2*(C178-C177)+(1-$F$2)*D177</f>
        <v>6.0856619894131825E-2</v>
      </c>
      <c r="E178" s="51">
        <f>$I$2*(B178-C178)+(1-$I$2)*E174</f>
        <v>-7.5000000000000178E-2</v>
      </c>
      <c r="F178" s="34">
        <f>C177+D177+E174</f>
        <v>16.454826664943447</v>
      </c>
      <c r="G178" s="1">
        <f>ABS(B178-F178)</f>
        <v>5.0351733350565517</v>
      </c>
      <c r="H178" s="1">
        <f>G178^2</f>
        <v>25.352970514064516</v>
      </c>
      <c r="I178" s="4">
        <f>ABS((B178-F178)/B178)</f>
        <v>0.23430308678718251</v>
      </c>
      <c r="J178" s="1">
        <f>ABS((F178-B178)/B177)^2</f>
        <v>7.052647622038101E-2</v>
      </c>
      <c r="K178" s="1">
        <f>ABS((B178-B177)/B177)^2</f>
        <v>1.7805918300129928E-2</v>
      </c>
      <c r="L178" s="1">
        <f>F178-B178</f>
        <v>-5.0351733350565517</v>
      </c>
      <c r="M178" s="1">
        <f>ABS(L178-L177)^2</f>
        <v>5.7669538544044352</v>
      </c>
    </row>
    <row r="179" spans="1:13">
      <c r="A179" s="6">
        <v>40391</v>
      </c>
      <c r="B179" s="28">
        <v>22.63</v>
      </c>
      <c r="C179" s="51">
        <f>$C$2*(B179-E175)+(1-$C$2)*(C178+D178)</f>
        <v>16.601418284064412</v>
      </c>
      <c r="D179" s="51">
        <f>$F$2*(C179-C178)+(1-$F$2)*D178</f>
        <v>6.6758875445646737E-2</v>
      </c>
      <c r="E179" s="51">
        <f>$I$2*(B179-C179)+(1-$I$2)*E175</f>
        <v>-0.11500000000000021</v>
      </c>
      <c r="F179" s="34">
        <f>C178+D178+E175</f>
        <v>16.480516028512895</v>
      </c>
      <c r="G179" s="1">
        <f>ABS(B179-F179)</f>
        <v>6.1494839714871041</v>
      </c>
      <c r="H179" s="1">
        <f>G179^2</f>
        <v>37.81615311557681</v>
      </c>
      <c r="I179" s="4">
        <f>ABS((B179-F179)/B179)</f>
        <v>0.27174034341524989</v>
      </c>
      <c r="J179" s="1">
        <f>ABS((F179-B179)/B178)^2</f>
        <v>8.1885030806534434E-2</v>
      </c>
      <c r="K179" s="1">
        <f>ABS((B179-B178)/B178)^2</f>
        <v>2.8140827997742007E-3</v>
      </c>
      <c r="L179" s="1">
        <f>F179-B179</f>
        <v>-6.1494839714871041</v>
      </c>
      <c r="M179" s="1">
        <f>ABS(L179-L178)^2</f>
        <v>1.2416881944622626</v>
      </c>
    </row>
    <row r="180" spans="1:13">
      <c r="A180" s="6">
        <v>40422</v>
      </c>
      <c r="B180" s="28">
        <v>31.75</v>
      </c>
      <c r="C180" s="51">
        <f>$C$2*(B180-E176)+(1-$C$2)*(C179+D179)</f>
        <v>16.682331114115193</v>
      </c>
      <c r="D180" s="51">
        <f>$F$2*(C180-C179)+(1-$F$2)*D179</f>
        <v>8.0912830050781537E-2</v>
      </c>
      <c r="E180" s="51">
        <f>$I$2*(B180-C180)+(1-$I$2)*E176</f>
        <v>0.33499999999999974</v>
      </c>
      <c r="F180" s="34">
        <f>C179+D179+E176</f>
        <v>17.003177159510059</v>
      </c>
      <c r="G180" s="1">
        <f>ABS(B180-F180)</f>
        <v>14.746822840489941</v>
      </c>
      <c r="H180" s="1">
        <f>G180^2</f>
        <v>217.4687838887958</v>
      </c>
      <c r="I180" s="4">
        <f>ABS((B180-F180)/B180)</f>
        <v>0.46446686111779339</v>
      </c>
      <c r="J180" s="1">
        <f>ABS((F180-B180)/B179)^2</f>
        <v>0.42464676305116239</v>
      </c>
      <c r="K180" s="1">
        <f>ABS((B180-B179)/B179)^2</f>
        <v>0.16241291783184664</v>
      </c>
      <c r="L180" s="1">
        <f>F180-B180</f>
        <v>-14.746822840489941</v>
      </c>
      <c r="M180" s="1">
        <f>ABS(L180-L179)^2</f>
        <v>73.914235628466969</v>
      </c>
    </row>
    <row r="181" spans="1:13">
      <c r="A181" s="6">
        <v>40452</v>
      </c>
      <c r="B181" s="28">
        <v>25.42</v>
      </c>
      <c r="C181" s="51">
        <f>$C$2*(B181-E177)+(1-$C$2)*(C180+D180)</f>
        <v>16.771691842198472</v>
      </c>
      <c r="D181" s="51">
        <f>$F$2*(C181-C180)+(1-$F$2)*D180</f>
        <v>8.9360728083278218E-2</v>
      </c>
      <c r="E181" s="51">
        <f>$I$2*(B181-C181)+(1-$I$2)*E177</f>
        <v>-0.14500000000000024</v>
      </c>
      <c r="F181" s="34">
        <f>C180+D180+E177</f>
        <v>16.618243944165975</v>
      </c>
      <c r="G181" s="1">
        <f>ABS(B181-F181)</f>
        <v>8.8017560558340264</v>
      </c>
      <c r="H181" s="1">
        <f>G181^2</f>
        <v>77.470909666410961</v>
      </c>
      <c r="I181" s="4">
        <f>ABS((B181-F181)/B181)</f>
        <v>0.34625318866380905</v>
      </c>
      <c r="J181" s="1">
        <f>ABS((F181-B181)/B180)^2</f>
        <v>7.685129609167185E-2</v>
      </c>
      <c r="K181" s="1">
        <f>ABS((B181-B180)/B180)^2</f>
        <v>3.9748428296856569E-2</v>
      </c>
      <c r="L181" s="1">
        <f>F181-B181</f>
        <v>-8.8017560558340264</v>
      </c>
      <c r="M181" s="1">
        <f>ABS(L181-L180)^2</f>
        <v>35.343819074019009</v>
      </c>
    </row>
    <row r="182" spans="1:13">
      <c r="A182" s="6">
        <v>40483</v>
      </c>
      <c r="B182" s="28">
        <v>30.74</v>
      </c>
      <c r="C182" s="51">
        <f>$C$2*(B182-E178)+(1-$C$2)*(C181+D181)</f>
        <v>16.874445525538555</v>
      </c>
      <c r="D182" s="51">
        <f>$F$2*(C182-C181)+(1-$F$2)*D181</f>
        <v>0.10275368334008306</v>
      </c>
      <c r="E182" s="51">
        <f>$I$2*(B182-C182)+(1-$I$2)*E178</f>
        <v>-7.5000000000000178E-2</v>
      </c>
      <c r="F182" s="34">
        <f>C181+D181+E178</f>
        <v>16.78605257028175</v>
      </c>
      <c r="G182" s="1">
        <f>ABS(B182-F182)</f>
        <v>13.953947429718248</v>
      </c>
      <c r="H182" s="1">
        <f>G182^2</f>
        <v>194.71264887134049</v>
      </c>
      <c r="I182" s="4">
        <f>ABS((B182-F182)/B182)</f>
        <v>0.4539345292686483</v>
      </c>
      <c r="J182" s="1">
        <f>ABS((F182-B182)/B181)^2</f>
        <v>0.30133048633676579</v>
      </c>
      <c r="K182" s="1">
        <f>ABS((B182-B181)/B181)^2</f>
        <v>4.3799804511585327E-2</v>
      </c>
      <c r="L182" s="1">
        <f>F182-B182</f>
        <v>-13.953947429718248</v>
      </c>
      <c r="M182" s="1">
        <f>ABS(L182-L181)^2</f>
        <v>26.545075953126982</v>
      </c>
    </row>
    <row r="183" spans="1:13">
      <c r="A183" s="6">
        <v>40513</v>
      </c>
      <c r="B183" s="28">
        <v>18.079999999999998</v>
      </c>
      <c r="C183" s="51">
        <f>$C$2*(B183-E179)+(1-$C$2)*(C182+D182)</f>
        <v>16.978368050282789</v>
      </c>
      <c r="D183" s="51">
        <f>$F$2*(C183-C182)+(1-$F$2)*D182</f>
        <v>0.10392252474423458</v>
      </c>
      <c r="E183" s="51">
        <f>$I$2*(B183-C183)+(1-$I$2)*E179</f>
        <v>-0.11500000000000021</v>
      </c>
      <c r="F183" s="34">
        <f>C182+D182+E179</f>
        <v>16.862199208878636</v>
      </c>
      <c r="G183" s="1">
        <f>ABS(B183-F183)</f>
        <v>1.2178007911213626</v>
      </c>
      <c r="H183" s="1">
        <f>G183^2</f>
        <v>1.4830387668558167</v>
      </c>
      <c r="I183" s="4">
        <f>ABS((B183-F183)/B183)</f>
        <v>6.7356238446978023E-2</v>
      </c>
      <c r="J183" s="1">
        <f>ABS((F183-B183)/B182)^2</f>
        <v>1.5694402174848815E-3</v>
      </c>
      <c r="K183" s="1">
        <f>ABS((B183-B182)/B182)^2</f>
        <v>0.16961321453168413</v>
      </c>
      <c r="L183" s="1">
        <f>F183-B183</f>
        <v>-1.2178007911213626</v>
      </c>
      <c r="M183" s="1">
        <f>ABS(L183-L182)^2</f>
        <v>162.20943119984275</v>
      </c>
    </row>
    <row r="184" spans="1:13">
      <c r="A184" s="6">
        <v>40544</v>
      </c>
      <c r="B184" s="28">
        <v>10.39</v>
      </c>
      <c r="C184" s="51">
        <f>$C$2*(B184-E180)+(1-$C$2)*(C183+D183)</f>
        <v>17.075545803433041</v>
      </c>
      <c r="D184" s="51">
        <f>$F$2*(C184-C183)+(1-$F$2)*D183</f>
        <v>9.7177753150251789E-2</v>
      </c>
      <c r="E184" s="51">
        <f>$I$2*(B184-C184)+(1-$I$2)*E180</f>
        <v>0.33499999999999974</v>
      </c>
      <c r="F184" s="34">
        <f>C183+D183+E180</f>
        <v>17.417290575027025</v>
      </c>
      <c r="G184" s="1">
        <f>ABS(B184-F184)</f>
        <v>7.027290575027024</v>
      </c>
      <c r="H184" s="1">
        <f>G184^2</f>
        <v>49.382812825863645</v>
      </c>
      <c r="I184" s="4">
        <f>ABS((B184-F184)/B184)</f>
        <v>0.67635135467055085</v>
      </c>
      <c r="J184" s="1">
        <f>ABS((F184-B184)/B183)^2</f>
        <v>0.1510702581259534</v>
      </c>
      <c r="K184" s="1">
        <f>ABS((B184-B183)/B183)^2</f>
        <v>0.18090718977601997</v>
      </c>
      <c r="L184" s="1">
        <f>F184-B184</f>
        <v>7.027290575027024</v>
      </c>
      <c r="M184" s="1">
        <f>ABS(L184-L183)^2</f>
        <v>67.981531636134676</v>
      </c>
    </row>
    <row r="185" spans="1:13">
      <c r="A185" s="6">
        <v>40575</v>
      </c>
      <c r="B185" s="28">
        <v>10.4</v>
      </c>
      <c r="C185" s="51">
        <f>$C$2*(B185-E181)+(1-$C$2)*(C184+D184)</f>
        <v>17.166362288168397</v>
      </c>
      <c r="D185" s="51">
        <f>$F$2*(C185-C184)+(1-$F$2)*D184</f>
        <v>9.0816484735356084E-2</v>
      </c>
      <c r="E185" s="51">
        <f>$I$2*(B185-C185)+(1-$I$2)*E181</f>
        <v>-0.14500000000000024</v>
      </c>
      <c r="F185" s="34">
        <f>C184+D184+E181</f>
        <v>17.027723556583293</v>
      </c>
      <c r="G185" s="1">
        <f>ABS(B185-F185)</f>
        <v>6.6277235565832928</v>
      </c>
      <c r="H185" s="1">
        <f>G185^2</f>
        <v>43.926719542489096</v>
      </c>
      <c r="I185" s="4">
        <f>ABS((B185-F185)/B185)</f>
        <v>0.63728111120993203</v>
      </c>
      <c r="J185" s="1">
        <f>ABS((F185-B185)/B184)^2</f>
        <v>0.40690935648763749</v>
      </c>
      <c r="K185" s="1">
        <f>ABS((B185-B184)/B184)^2</f>
        <v>9.2633677343929142E-7</v>
      </c>
      <c r="L185" s="1">
        <f>F185-B185</f>
        <v>6.6277235565832928</v>
      </c>
      <c r="M185" s="1">
        <f>ABS(L185-L184)^2</f>
        <v>0.15965380222801304</v>
      </c>
    </row>
    <row r="186" spans="1:13">
      <c r="A186" s="6">
        <v>40603</v>
      </c>
      <c r="B186" s="28">
        <v>7.54</v>
      </c>
      <c r="C186" s="51">
        <f>$C$2*(B186-E182)+(1-$C$2)*(C185+D185)</f>
        <v>17.247924239766515</v>
      </c>
      <c r="D186" s="51">
        <f>$F$2*(C186-C185)+(1-$F$2)*D185</f>
        <v>8.1561951598118299E-2</v>
      </c>
      <c r="E186" s="51">
        <f>$I$2*(B186-C186)+(1-$I$2)*E182</f>
        <v>-7.5000000000000178E-2</v>
      </c>
      <c r="F186" s="34">
        <f>C185+D185+E182</f>
        <v>17.182178772903754</v>
      </c>
      <c r="G186" s="1">
        <f>ABS(B186-F186)</f>
        <v>9.6421787729037547</v>
      </c>
      <c r="H186" s="1">
        <f>G186^2</f>
        <v>92.971611488635759</v>
      </c>
      <c r="I186" s="4">
        <f>ABS((B186-F186)/B186)</f>
        <v>1.2788035507829913</v>
      </c>
      <c r="J186" s="1">
        <f>ABS((F186-B186)/B185)^2</f>
        <v>0.85957481036090755</v>
      </c>
      <c r="K186" s="1">
        <f>ABS((B186-B185)/B185)^2</f>
        <v>7.5625000000000012E-2</v>
      </c>
      <c r="L186" s="1">
        <f>F186-B186</f>
        <v>9.6421787729037547</v>
      </c>
      <c r="M186" s="1">
        <f>ABS(L186-L185)^2</f>
        <v>9.0869402512016428</v>
      </c>
    </row>
    <row r="187" spans="1:13">
      <c r="A187" s="6">
        <v>40634</v>
      </c>
      <c r="B187" s="28">
        <v>4.53</v>
      </c>
      <c r="C187" s="51">
        <f>$C$2*(B187-E183)+(1-$C$2)*(C186+D186)</f>
        <v>17.31731166104824</v>
      </c>
      <c r="D187" s="51">
        <f>$F$2*(C187-C186)+(1-$F$2)*D186</f>
        <v>6.9387421281724926E-2</v>
      </c>
      <c r="E187" s="51">
        <f>$I$2*(B187-C187)+(1-$I$2)*E183</f>
        <v>-0.11500000000000021</v>
      </c>
      <c r="F187" s="34">
        <f>C186+D186+E183</f>
        <v>17.214486191364635</v>
      </c>
      <c r="G187" s="1">
        <f>ABS(B187-F187)</f>
        <v>12.684486191364634</v>
      </c>
      <c r="H187" s="1">
        <f>G187^2</f>
        <v>160.89618993892009</v>
      </c>
      <c r="I187" s="4">
        <f>ABS((B187-F187)/B187)</f>
        <v>2.8001073270120602</v>
      </c>
      <c r="J187" s="1">
        <f>ABS((F187-B187)/B186)^2</f>
        <v>2.8301083863764624</v>
      </c>
      <c r="K187" s="1">
        <f>ABS((B187-B186)/B186)^2</f>
        <v>0.15936402845302503</v>
      </c>
      <c r="L187" s="1">
        <f>F187-B187</f>
        <v>12.684486191364634</v>
      </c>
      <c r="M187" s="1">
        <f>ABS(L187-L186)^2</f>
        <v>9.2556344284221002</v>
      </c>
    </row>
    <row r="188" spans="1:13">
      <c r="A188" s="6">
        <v>40664</v>
      </c>
      <c r="B188" s="28">
        <v>4.84</v>
      </c>
      <c r="C188" s="51">
        <f>$C$2*(B188-E184)+(1-$C$2)*(C187+D187)</f>
        <v>17.374335267695418</v>
      </c>
      <c r="D188" s="51">
        <f>$F$2*(C188-C187)+(1-$F$2)*D187</f>
        <v>5.7023606647177871E-2</v>
      </c>
      <c r="E188" s="51">
        <f>$I$2*(B188-C188)+(1-$I$2)*E184</f>
        <v>0.33499999999999974</v>
      </c>
      <c r="F188" s="34">
        <f>C187+D187+E184</f>
        <v>17.721699082329966</v>
      </c>
      <c r="G188" s="1">
        <f>ABS(B188-F188)</f>
        <v>12.881699082329966</v>
      </c>
      <c r="H188" s="1">
        <f>G188^2</f>
        <v>165.93817124770069</v>
      </c>
      <c r="I188" s="4">
        <f>ABS((B188-F188)/B188)</f>
        <v>2.6615080748615632</v>
      </c>
      <c r="J188" s="1">
        <f>ABS((F188-B188)/B187)^2</f>
        <v>8.0863008565755248</v>
      </c>
      <c r="K188" s="1">
        <f>ABS((B188-B187)/B187)^2</f>
        <v>4.6830304713730746E-3</v>
      </c>
      <c r="L188" s="1">
        <f>F188-B188</f>
        <v>12.881699082329966</v>
      </c>
      <c r="M188" s="1">
        <f>ABS(L188-L187)^2</f>
        <v>3.8892924362903973E-2</v>
      </c>
    </row>
    <row r="189" spans="1:13">
      <c r="A189" s="6">
        <v>40695</v>
      </c>
      <c r="B189" s="28">
        <v>5.67</v>
      </c>
      <c r="C189" s="51">
        <f>$C$2*(B189-E185)+(1-$C$2)*(C188+D188)</f>
        <v>17.420209529296354</v>
      </c>
      <c r="D189" s="51">
        <f>$F$2*(C189-C188)+(1-$F$2)*D188</f>
        <v>4.5874261600935995E-2</v>
      </c>
      <c r="E189" s="51">
        <f>$I$2*(B189-C189)+(1-$I$2)*E185</f>
        <v>-0.14500000000000024</v>
      </c>
      <c r="F189" s="34">
        <f>C188+D188+E185</f>
        <v>17.286358874342596</v>
      </c>
      <c r="G189" s="1">
        <f>ABS(B189-F189)</f>
        <v>11.616358874342597</v>
      </c>
      <c r="H189" s="1">
        <f>G189^2</f>
        <v>134.939793497518</v>
      </c>
      <c r="I189" s="4">
        <f>ABS((B189-F189)/B189)</f>
        <v>2.0487405422120983</v>
      </c>
      <c r="J189" s="1">
        <f>ABS((F189-B189)/B188)^2</f>
        <v>5.760355913936805</v>
      </c>
      <c r="K189" s="1">
        <f>ABS((B189-B188)/B188)^2</f>
        <v>2.940799808756233E-2</v>
      </c>
      <c r="L189" s="1">
        <f>F189-B189</f>
        <v>11.616358874342597</v>
      </c>
      <c r="M189" s="1">
        <f>ABS(L189-L188)^2</f>
        <v>1.60108584194952</v>
      </c>
    </row>
    <row r="190" spans="1:13">
      <c r="A190" s="6">
        <v>40725</v>
      </c>
      <c r="B190" s="28">
        <v>9.7100000000000009</v>
      </c>
      <c r="C190" s="51">
        <f>$C$2*(B190-E186)+(1-$C$2)*(C189+D189)</f>
        <v>17.458711510612204</v>
      </c>
      <c r="D190" s="51">
        <f>$F$2*(C190-C189)+(1-$F$2)*D189</f>
        <v>3.8501981315850031E-2</v>
      </c>
      <c r="E190" s="51">
        <f>$I$2*(B190-C190)+(1-$I$2)*E186</f>
        <v>-7.5000000000000178E-2</v>
      </c>
      <c r="F190" s="34">
        <f>C189+D189+E186</f>
        <v>17.391083790897291</v>
      </c>
      <c r="G190" s="1">
        <f>ABS(B190-F190)</f>
        <v>7.68108379089729</v>
      </c>
      <c r="H190" s="1">
        <f>G190^2</f>
        <v>58.999048202785083</v>
      </c>
      <c r="I190" s="4">
        <f>ABS((B190-F190)/B190)</f>
        <v>0.79104879411918527</v>
      </c>
      <c r="J190" s="1">
        <f>ABS((F190-B190)/B189)^2</f>
        <v>1.8351809300717938</v>
      </c>
      <c r="K190" s="1">
        <f>ABS((B190-B189)/B189)^2</f>
        <v>0.5076876658299353</v>
      </c>
      <c r="L190" s="1">
        <f>F190-B190</f>
        <v>7.68108379089729</v>
      </c>
      <c r="M190" s="1">
        <f>ABS(L190-L189)^2</f>
        <v>15.486389982385464</v>
      </c>
    </row>
    <row r="191" spans="1:13">
      <c r="A191" s="6">
        <v>40756</v>
      </c>
      <c r="B191" s="28">
        <v>28.91</v>
      </c>
      <c r="C191" s="51">
        <f>$C$2*(B191-E187)+(1-$C$2)*(C190+D190)</f>
        <v>17.508277825493181</v>
      </c>
      <c r="D191" s="51">
        <f>$F$2*(C191-C190)+(1-$F$2)*D190</f>
        <v>4.9566314880976847E-2</v>
      </c>
      <c r="E191" s="51">
        <f>$I$2*(B191-C191)+(1-$I$2)*E187</f>
        <v>-0.11500000000000021</v>
      </c>
      <c r="F191" s="34">
        <f>C190+D190+E187</f>
        <v>17.382213491928056</v>
      </c>
      <c r="G191" s="1">
        <f>ABS(B191-F191)</f>
        <v>11.527786508071944</v>
      </c>
      <c r="H191" s="1">
        <f>G191^2</f>
        <v>132.88986177568555</v>
      </c>
      <c r="I191" s="4">
        <f>ABS((B191-F191)/B191)</f>
        <v>0.39874737143105998</v>
      </c>
      <c r="J191" s="1">
        <f>ABS((F191-B191)/B190)^2</f>
        <v>1.4094620596228371</v>
      </c>
      <c r="K191" s="1">
        <f>ABS((B191-B190)/B190)^2</f>
        <v>3.9098851237907546</v>
      </c>
      <c r="L191" s="1">
        <f>F191-B191</f>
        <v>-11.527786508071944</v>
      </c>
      <c r="M191" s="1">
        <f>ABS(L191-L190)^2</f>
        <v>368.98069816262239</v>
      </c>
    </row>
    <row r="192" spans="1:13">
      <c r="A192" s="6">
        <v>40787</v>
      </c>
      <c r="B192" s="28">
        <v>38.74</v>
      </c>
      <c r="C192" s="51">
        <f>$C$2*(B192-E188)+(1-$C$2)*(C191+D191)</f>
        <v>17.577853175599913</v>
      </c>
      <c r="D192" s="51">
        <f>$F$2*(C192-C191)+(1-$F$2)*D191</f>
        <v>6.9575350106731548E-2</v>
      </c>
      <c r="E192" s="51">
        <f>$I$2*(B192-C192)+(1-$I$2)*E188</f>
        <v>0.33499999999999974</v>
      </c>
      <c r="F192" s="34">
        <f>C191+D191+E188</f>
        <v>17.892844140374159</v>
      </c>
      <c r="G192" s="1">
        <f>ABS(B192-F192)</f>
        <v>20.847155859625843</v>
      </c>
      <c r="H192" s="1">
        <f>G192^2</f>
        <v>434.60390743553211</v>
      </c>
      <c r="I192" s="4">
        <f>ABS((B192-F192)/B192)</f>
        <v>0.53812999121388339</v>
      </c>
      <c r="J192" s="1">
        <f>ABS((F192-B192)/B191)^2</f>
        <v>0.51999293533316904</v>
      </c>
      <c r="K192" s="1">
        <f>ABS((B192-B191)/B191)^2</f>
        <v>0.11561411319448081</v>
      </c>
      <c r="L192" s="1">
        <f>F192-B192</f>
        <v>-20.847155859625843</v>
      </c>
      <c r="M192" s="1">
        <f>ABS(L192-L191)^2</f>
        <v>86.850645110682137</v>
      </c>
    </row>
    <row r="193" spans="1:13">
      <c r="A193" s="6">
        <v>40817</v>
      </c>
      <c r="B193" s="28">
        <v>33.14</v>
      </c>
      <c r="C193" s="51">
        <f>$C$2*(B193-E189)+(1-$C$2)*(C192+D192)</f>
        <v>17.662437418074564</v>
      </c>
      <c r="D193" s="51">
        <f>$F$2*(C193-C192)+(1-$F$2)*D192</f>
        <v>8.4584242474651461E-2</v>
      </c>
      <c r="E193" s="51">
        <f>$I$2*(B193-C193)+(1-$I$2)*E189</f>
        <v>-0.14500000000000024</v>
      </c>
      <c r="F193" s="34">
        <f>C192+D192+E189</f>
        <v>17.502428525706645</v>
      </c>
      <c r="G193" s="1">
        <f>ABS(B193-F193)</f>
        <v>15.637571474293356</v>
      </c>
      <c r="H193" s="1">
        <f>G193^2</f>
        <v>244.53364161363328</v>
      </c>
      <c r="I193" s="4">
        <f>ABS((B193-F193)/B193)</f>
        <v>0.4718639551687796</v>
      </c>
      <c r="J193" s="1">
        <f>ABS((F193-B193)/B192)^2</f>
        <v>0.16293687502057805</v>
      </c>
      <c r="K193" s="1">
        <f>ABS((B193-B192)/B192)^2</f>
        <v>2.0895695033727634E-2</v>
      </c>
      <c r="L193" s="1">
        <f>F193-B193</f>
        <v>-15.637571474293356</v>
      </c>
      <c r="M193" s="1">
        <f>ABS(L193-L192)^2</f>
        <v>27.13976946790007</v>
      </c>
    </row>
    <row r="194" spans="1:13">
      <c r="A194" s="6">
        <v>40848</v>
      </c>
      <c r="B194" s="28">
        <v>24.65</v>
      </c>
      <c r="C194" s="51">
        <f>$C$2*(B194-E190)+(1-$C$2)*(C193+D193)</f>
        <v>17.753719102413172</v>
      </c>
      <c r="D194" s="51">
        <f>$F$2*(C194-C193)+(1-$F$2)*D193</f>
        <v>9.1281684338607505E-2</v>
      </c>
      <c r="E194" s="51">
        <f>$I$2*(B194-C194)+(1-$I$2)*E190</f>
        <v>-7.5000000000000178E-2</v>
      </c>
      <c r="F194" s="34">
        <f>C193+D193+E190</f>
        <v>17.672021660549216</v>
      </c>
      <c r="G194" s="1">
        <f>ABS(B194-F194)</f>
        <v>6.9779783394507824</v>
      </c>
      <c r="H194" s="1">
        <f>G194^2</f>
        <v>48.692181705844298</v>
      </c>
      <c r="I194" s="4">
        <f>ABS((B194-F194)/B194)</f>
        <v>0.28308228557609666</v>
      </c>
      <c r="J194" s="1">
        <f>ABS((F194-B194)/B193)^2</f>
        <v>4.4335766976991861E-2</v>
      </c>
      <c r="K194" s="1">
        <f>ABS((B194-B193)/B193)^2</f>
        <v>6.5631204134250248E-2</v>
      </c>
      <c r="L194" s="1">
        <f>F194-B194</f>
        <v>-6.9779783394507824</v>
      </c>
      <c r="M194" s="1">
        <f>ABS(L194-L193)^2</f>
        <v>74.988553261012626</v>
      </c>
    </row>
    <row r="195" spans="1:13">
      <c r="A195" s="6">
        <v>40878</v>
      </c>
      <c r="B195" s="28">
        <v>14.19</v>
      </c>
      <c r="C195" s="51">
        <f>$C$2*(B195-E191)+(1-$C$2)*(C194+D194)</f>
        <v>17.841603105028753</v>
      </c>
      <c r="D195" s="51">
        <f>$F$2*(C195-C194)+(1-$F$2)*D194</f>
        <v>8.788400261558138E-2</v>
      </c>
      <c r="E195" s="51">
        <f>$I$2*(B195-C195)+(1-$I$2)*E191</f>
        <v>-0.11500000000000021</v>
      </c>
      <c r="F195" s="34">
        <f>C194+D194+E191</f>
        <v>17.730000786751781</v>
      </c>
      <c r="G195" s="1">
        <f>ABS(B195-F195)</f>
        <v>3.5400007867517811</v>
      </c>
      <c r="H195" s="1">
        <f>G195^2</f>
        <v>12.531605570203229</v>
      </c>
      <c r="I195" s="4">
        <f>ABS((B195-F195)/B195)</f>
        <v>0.24947151421788452</v>
      </c>
      <c r="J195" s="1">
        <f>ABS((F195-B195)/B194)^2</f>
        <v>2.0623998568524426E-2</v>
      </c>
      <c r="K195" s="1">
        <f>ABS((B195-B194)/B194)^2</f>
        <v>0.18006508975556365</v>
      </c>
      <c r="L195" s="1">
        <f>F195-B195</f>
        <v>3.5400007867517811</v>
      </c>
      <c r="M195" s="1">
        <f>ABS(L195-L194)^2</f>
        <v>110.62788489923284</v>
      </c>
    </row>
    <row r="196" spans="1:13">
      <c r="A196" s="6">
        <v>40909</v>
      </c>
      <c r="B196" s="28">
        <v>5.28</v>
      </c>
      <c r="C196" s="51">
        <f>$C$2*(B196-E192)+(1-$C$2)*(C195+D195)</f>
        <v>17.91702463738342</v>
      </c>
      <c r="D196" s="51">
        <f>$F$2*(C196-C195)+(1-$F$2)*D195</f>
        <v>7.542153235466742E-2</v>
      </c>
      <c r="E196" s="51">
        <f>$I$2*(B196-C196)+(1-$I$2)*E192</f>
        <v>0.33499999999999974</v>
      </c>
      <c r="F196" s="34">
        <f>C195+D195+E192</f>
        <v>18.264487107644335</v>
      </c>
      <c r="G196" s="1">
        <f>ABS(B196-F196)</f>
        <v>12.984487107644334</v>
      </c>
      <c r="H196" s="1">
        <f>G196^2</f>
        <v>168.59690544858194</v>
      </c>
      <c r="I196" s="4">
        <f>ABS((B196-F196)/B196)</f>
        <v>2.4591831643265785</v>
      </c>
      <c r="J196" s="1">
        <f>ABS((F196-B196)/B195)^2</f>
        <v>0.83730716600382082</v>
      </c>
      <c r="K196" s="1">
        <f>ABS((B196-B195)/B195)^2</f>
        <v>0.39426717144402379</v>
      </c>
      <c r="L196" s="1">
        <f>F196-B196</f>
        <v>12.984487107644334</v>
      </c>
      <c r="M196" s="1">
        <f>ABS(L196-L195)^2</f>
        <v>89.198321865526552</v>
      </c>
    </row>
    <row r="197" spans="1:13">
      <c r="A197" s="6">
        <v>40940</v>
      </c>
      <c r="B197" s="28">
        <v>4.22</v>
      </c>
      <c r="C197" s="51">
        <f>$C$2*(B197-E193)+(1-$C$2)*(C196+D196)</f>
        <v>17.9793665893731</v>
      </c>
      <c r="D197" s="51">
        <f>$F$2*(C197-C196)+(1-$F$2)*D196</f>
        <v>6.2341951989679956E-2</v>
      </c>
      <c r="E197" s="51">
        <f>$I$2*(B197-C197)+(1-$I$2)*E193</f>
        <v>-0.14500000000000024</v>
      </c>
      <c r="F197" s="34">
        <f>C196+D196+E193</f>
        <v>17.847446169738088</v>
      </c>
      <c r="G197" s="1">
        <f>ABS(B197-F197)</f>
        <v>13.627446169738089</v>
      </c>
      <c r="H197" s="1">
        <f>G197^2</f>
        <v>185.70728910910933</v>
      </c>
      <c r="I197" s="4">
        <f>ABS((B197-F197)/B197)</f>
        <v>3.2292526468573675</v>
      </c>
      <c r="J197" s="1">
        <f>ABS((F197-B197)/B196)^2</f>
        <v>6.6613323974514067</v>
      </c>
      <c r="K197" s="1">
        <f>ABS((B197-B196)/B196)^2</f>
        <v>4.0303604224058799E-2</v>
      </c>
      <c r="L197" s="1">
        <f>F197-B197</f>
        <v>13.627446169738089</v>
      </c>
      <c r="M197" s="1">
        <f>ABS(L197-L196)^2</f>
        <v>0.41339635552848147</v>
      </c>
    </row>
    <row r="198" spans="1:13">
      <c r="A198" s="6">
        <v>40969</v>
      </c>
      <c r="B198" s="28">
        <v>4.68</v>
      </c>
      <c r="C198" s="51">
        <f>$C$2*(B198-E194)+(1-$C$2)*(C197+D197)</f>
        <v>18.028955999911631</v>
      </c>
      <c r="D198" s="51">
        <f>$F$2*(C198-C197)+(1-$F$2)*D197</f>
        <v>4.9589410538530387E-2</v>
      </c>
      <c r="E198" s="51">
        <f>$I$2*(B198-C198)+(1-$I$2)*E194</f>
        <v>-7.5000000000000178E-2</v>
      </c>
      <c r="F198" s="34">
        <f>C197+D197+E194</f>
        <v>17.966708541362781</v>
      </c>
      <c r="G198" s="1">
        <f>ABS(B198-F198)</f>
        <v>13.286708541362781</v>
      </c>
      <c r="H198" s="1">
        <f>G198^2</f>
        <v>176.53662386312268</v>
      </c>
      <c r="I198" s="4">
        <f>ABS((B198-F198)/B198)</f>
        <v>2.8390402866159792</v>
      </c>
      <c r="J198" s="1">
        <f>ABS((F198-B198)/B197)^2</f>
        <v>9.9131097607377807</v>
      </c>
      <c r="K198" s="1">
        <f>ABS((B198-B197)/B197)^2</f>
        <v>1.1882033197816761E-2</v>
      </c>
      <c r="L198" s="1">
        <f>F198-B198</f>
        <v>13.286708541362781</v>
      </c>
      <c r="M198" s="1">
        <f>ABS(L198-L197)^2</f>
        <v>0.11610213139082955</v>
      </c>
    </row>
    <row r="199" spans="1:13">
      <c r="A199" s="6">
        <v>41000</v>
      </c>
      <c r="B199" s="28">
        <v>4.4800000000000004</v>
      </c>
      <c r="C199" s="51">
        <f>$C$2*(B199-E195)+(1-$C$2)*(C198+D198)</f>
        <v>18.065603945585487</v>
      </c>
      <c r="D199" s="51">
        <f>$F$2*(C199-C198)+(1-$F$2)*D198</f>
        <v>3.6647945673855986E-2</v>
      </c>
      <c r="E199" s="51">
        <f>$I$2*(B199-C199)+(1-$I$2)*E195</f>
        <v>-0.11500000000000021</v>
      </c>
      <c r="F199" s="34">
        <f>C198+D198+E195</f>
        <v>17.963545410450159</v>
      </c>
      <c r="G199" s="1">
        <f>ABS(B199-F199)</f>
        <v>13.483545410450159</v>
      </c>
      <c r="H199" s="1">
        <f>G199^2</f>
        <v>181.80599683567155</v>
      </c>
      <c r="I199" s="4">
        <f>ABS((B199-F199)/B199)</f>
        <v>3.0097199576897671</v>
      </c>
      <c r="J199" s="1">
        <f>ABS((F199-B199)/B198)^2</f>
        <v>8.3007340216447325</v>
      </c>
      <c r="K199" s="1">
        <f>ABS((B199-B198)/B198)^2</f>
        <v>1.8262838775659159E-3</v>
      </c>
      <c r="L199" s="1">
        <f>F199-B199</f>
        <v>13.483545410450159</v>
      </c>
      <c r="M199" s="1">
        <f>ABS(L199-L198)^2</f>
        <v>3.8744753032121354E-2</v>
      </c>
    </row>
    <row r="200" spans="1:13">
      <c r="A200" s="6">
        <v>41030</v>
      </c>
      <c r="B200" s="28">
        <v>4.1399999999999997</v>
      </c>
      <c r="C200" s="51">
        <f>$C$2*(B200-E196)+(1-$C$2)*(C199+D199)</f>
        <v>18.088529433450233</v>
      </c>
      <c r="D200" s="51">
        <f>$F$2*(C200-C199)+(1-$F$2)*D199</f>
        <v>2.2925487864746685E-2</v>
      </c>
      <c r="E200" s="51">
        <f>$I$2*(B200-C200)+(1-$I$2)*E196</f>
        <v>0.33499999999999974</v>
      </c>
      <c r="F200" s="34">
        <f>C199+D199+E196</f>
        <v>18.437251891259343</v>
      </c>
      <c r="G200" s="1">
        <f>ABS(B200-F200)</f>
        <v>14.297251891259343</v>
      </c>
      <c r="H200" s="1">
        <f>G200^2</f>
        <v>204.41141164211885</v>
      </c>
      <c r="I200" s="4">
        <f>ABS((B200-F200)/B200)</f>
        <v>3.4534424858114359</v>
      </c>
      <c r="J200" s="1">
        <f>ABS((F200-B200)/B199)^2</f>
        <v>10.184720366416155</v>
      </c>
      <c r="K200" s="1">
        <f>ABS((B200-B199)/B199)^2</f>
        <v>5.7597257653061468E-3</v>
      </c>
      <c r="L200" s="1">
        <f>F200-B200</f>
        <v>14.297251891259343</v>
      </c>
      <c r="M200" s="1">
        <f>ABS(L200-L199)^2</f>
        <v>0.66211823691086735</v>
      </c>
    </row>
    <row r="201" spans="1:13">
      <c r="A201" s="6">
        <v>41061</v>
      </c>
      <c r="B201" s="28">
        <v>6.35</v>
      </c>
      <c r="C201" s="51">
        <f>$C$2*(B201-E197)+(1-$C$2)*(C200+D200)</f>
        <v>18.100305484083155</v>
      </c>
      <c r="D201" s="51">
        <f>$F$2*(C201-C200)+(1-$F$2)*D200</f>
        <v>1.1776050632921198E-2</v>
      </c>
      <c r="E201" s="51">
        <f>$I$2*(B201-C201)+(1-$I$2)*E197</f>
        <v>-0.14500000000000024</v>
      </c>
      <c r="F201" s="34">
        <f>C200+D200+E197</f>
        <v>17.96645492131498</v>
      </c>
      <c r="G201" s="1">
        <f>ABS(B201-F201)</f>
        <v>11.616454921314981</v>
      </c>
      <c r="H201" s="1">
        <f>G201^2</f>
        <v>134.94202493894304</v>
      </c>
      <c r="I201" s="4">
        <f>ABS((B201-F201)/B201)</f>
        <v>1.8293629797346427</v>
      </c>
      <c r="J201" s="1">
        <f>ABS((F201-B201)/B200)^2</f>
        <v>7.8731140131008344</v>
      </c>
      <c r="K201" s="1">
        <f>ABS((B201-B200)/B200)^2</f>
        <v>0.28495997572872184</v>
      </c>
      <c r="L201" s="1">
        <f>F201-B201</f>
        <v>11.616454921314981</v>
      </c>
      <c r="M201" s="1">
        <f>ABS(L201-L200)^2</f>
        <v>7.1866723940628727</v>
      </c>
    </row>
    <row r="202" spans="1:13">
      <c r="A202" s="6">
        <v>41091</v>
      </c>
      <c r="B202" s="28">
        <v>7.39</v>
      </c>
      <c r="C202" s="51">
        <f>$C$2*(B202-E198)+(1-$C$2)*(C201+D201)</f>
        <v>18.10186249903974</v>
      </c>
      <c r="D202" s="51">
        <f>$F$2*(C202-C201)+(1-$F$2)*D201</f>
        <v>1.5570149565853342E-3</v>
      </c>
      <c r="E202" s="51">
        <f>$I$2*(B202-C202)+(1-$I$2)*E198</f>
        <v>-7.5000000000000178E-2</v>
      </c>
      <c r="F202" s="34">
        <f>C201+D201+E198</f>
        <v>18.037081534716076</v>
      </c>
      <c r="G202" s="1">
        <f>ABS(B202-F202)</f>
        <v>10.647081534716076</v>
      </c>
      <c r="H202" s="1">
        <f>G202^2</f>
        <v>113.36034520689203</v>
      </c>
      <c r="I202" s="4">
        <f>ABS((B202-F202)/B202)</f>
        <v>1.4407417502998749</v>
      </c>
      <c r="J202" s="1">
        <f>ABS((F202-B202)/B201)^2</f>
        <v>2.8113421838152903</v>
      </c>
      <c r="K202" s="1">
        <f>ABS((B202-B201)/B201)^2</f>
        <v>2.6823733647467304E-2</v>
      </c>
      <c r="L202" s="1">
        <f>F202-B202</f>
        <v>10.647081534716076</v>
      </c>
      <c r="M202" s="1">
        <f>ABS(L202-L201)^2</f>
        <v>0.93968476264623002</v>
      </c>
    </row>
    <row r="203" spans="1:13">
      <c r="A203" s="6">
        <v>41122</v>
      </c>
      <c r="B203" s="28">
        <v>12.35</v>
      </c>
      <c r="C203" s="51">
        <f>$C$2*(B203-E199)+(1-$C$2)*(C202+D202)</f>
        <v>18.098007776518429</v>
      </c>
      <c r="D203" s="51">
        <f>$F$2*(C203-C202)+(1-$F$2)*D202</f>
        <v>-3.854722521310805E-3</v>
      </c>
      <c r="E203" s="51">
        <f>$I$2*(B203-C203)+(1-$I$2)*E199</f>
        <v>-0.11500000000000021</v>
      </c>
      <c r="F203" s="34">
        <f>C202+D202+E199</f>
        <v>17.988419513996327</v>
      </c>
      <c r="G203" s="1">
        <f>ABS(B203-F203)</f>
        <v>5.6384195139963271</v>
      </c>
      <c r="H203" s="1">
        <f>G203^2</f>
        <v>31.791774615814578</v>
      </c>
      <c r="I203" s="4">
        <f>ABS((B203-F203)/B203)</f>
        <v>0.45655218736812364</v>
      </c>
      <c r="J203" s="1">
        <f>ABS((F203-B203)/B202)^2</f>
        <v>0.58213792576763357</v>
      </c>
      <c r="K203" s="1">
        <f>ABS((B203-B202)/B202)^2</f>
        <v>0.45047892316904137</v>
      </c>
      <c r="L203" s="1">
        <f>F203-B203</f>
        <v>5.6384195139963271</v>
      </c>
      <c r="M203" s="1">
        <f>ABS(L203-L202)^2</f>
        <v>25.086695237800438</v>
      </c>
    </row>
    <row r="204" spans="1:13">
      <c r="A204" s="6">
        <v>41153</v>
      </c>
      <c r="B204" s="28">
        <v>24.08</v>
      </c>
      <c r="C204" s="51">
        <f>$C$2*(B204-E200)+(1-$C$2)*(C203+D203)</f>
        <v>18.09957671928553</v>
      </c>
      <c r="D204" s="51">
        <f>$F$2*(C204-C203)+(1-$F$2)*D203</f>
        <v>1.5689427671006229E-3</v>
      </c>
      <c r="E204" s="51">
        <f>$I$2*(B204-C204)+(1-$I$2)*E200</f>
        <v>0.33499999999999974</v>
      </c>
      <c r="F204" s="34">
        <f>C203+D203+E200</f>
        <v>18.429153053997119</v>
      </c>
      <c r="G204" s="1">
        <f>ABS(B204-F204)</f>
        <v>5.6508469460028792</v>
      </c>
      <c r="H204" s="1">
        <f>G204^2</f>
        <v>31.932071207150067</v>
      </c>
      <c r="I204" s="4">
        <f>ABS((B204-F204)/B204)</f>
        <v>0.23466972367121594</v>
      </c>
      <c r="J204" s="1">
        <f>ABS((F204-B204)/B203)^2</f>
        <v>0.20935974172433622</v>
      </c>
      <c r="K204" s="1">
        <f>ABS((B204-B203)/B203)^2</f>
        <v>0.90211542559294511</v>
      </c>
      <c r="L204" s="1">
        <f>F204-B204</f>
        <v>-5.6508469460028792</v>
      </c>
      <c r="M204" s="1">
        <f>ABS(L204-L203)^2</f>
        <v>127.44753720486301</v>
      </c>
    </row>
    <row r="205" spans="1:13">
      <c r="A205" s="6">
        <v>41183</v>
      </c>
      <c r="B205" s="28">
        <v>24.99</v>
      </c>
      <c r="C205" s="51">
        <f>$C$2*(B205-E201)+(1-$C$2)*(C204+D204)</f>
        <v>18.107896733525809</v>
      </c>
      <c r="D205" s="51">
        <f>$F$2*(C205-C204)+(1-$F$2)*D204</f>
        <v>8.3200142402795052E-3</v>
      </c>
      <c r="E205" s="51">
        <f>$I$2*(B205-C205)+(1-$I$2)*E201</f>
        <v>-0.14500000000000024</v>
      </c>
      <c r="F205" s="34">
        <f>C204+D204+E201</f>
        <v>17.956145662052631</v>
      </c>
      <c r="G205" s="1">
        <f>ABS(B205-F205)</f>
        <v>7.0338543379473677</v>
      </c>
      <c r="H205" s="1">
        <f>G205^2</f>
        <v>49.475106847460999</v>
      </c>
      <c r="I205" s="4">
        <f>ABS((B205-F205)/B205)</f>
        <v>0.28146676022198353</v>
      </c>
      <c r="J205" s="1">
        <f>ABS((F205-B205)/B204)^2</f>
        <v>8.5324504640299587E-2</v>
      </c>
      <c r="K205" s="1">
        <f>ABS((B205-B204)/B204)^2</f>
        <v>1.4281368307193087E-3</v>
      </c>
      <c r="L205" s="1">
        <f>F205-B205</f>
        <v>-7.0338543379473677</v>
      </c>
      <c r="M205" s="1">
        <f>ABS(L205-L204)^2</f>
        <v>1.912709446173096</v>
      </c>
    </row>
    <row r="206" spans="1:13">
      <c r="A206" s="25">
        <v>41214</v>
      </c>
      <c r="B206" s="27"/>
      <c r="C206" s="46"/>
      <c r="D206" s="46"/>
      <c r="E206" s="46"/>
      <c r="F206" s="35">
        <f>C205+D205+E202</f>
        <v>18.041216747766089</v>
      </c>
    </row>
    <row r="207" spans="1:13">
      <c r="A207" s="25">
        <v>41244</v>
      </c>
      <c r="B207" s="27"/>
      <c r="C207" s="42"/>
      <c r="D207" s="42"/>
      <c r="E207" s="42"/>
      <c r="F207" s="42"/>
    </row>
    <row r="208" spans="1:13">
      <c r="A208" s="25">
        <v>41275</v>
      </c>
      <c r="B208" s="27"/>
      <c r="C208" s="42"/>
      <c r="D208" s="42"/>
      <c r="E208" s="42"/>
      <c r="F208" s="42"/>
    </row>
    <row r="209" spans="1:15">
      <c r="A209" s="25">
        <v>41306</v>
      </c>
      <c r="B209" s="5"/>
    </row>
    <row r="210" spans="1:15">
      <c r="A210" s="12"/>
      <c r="B210" s="22" t="s">
        <v>11</v>
      </c>
      <c r="C210" s="21">
        <f>SQRT(SUM(H7:H205)/COUNTA(H7:H205))</f>
        <v>9.6018311734167714</v>
      </c>
      <c r="D210" s="40"/>
      <c r="E210" s="40"/>
      <c r="F210" s="40"/>
      <c r="G210" s="20"/>
    </row>
    <row r="211" spans="1:15">
      <c r="A211" s="6"/>
      <c r="B211" s="22" t="s">
        <v>10</v>
      </c>
      <c r="C211" s="21">
        <f>SUM(H7:H205)/COUNTA(H7:H205)</f>
        <v>92.195161882798104</v>
      </c>
      <c r="D211" s="40"/>
      <c r="E211" s="40"/>
      <c r="F211" s="40"/>
      <c r="G211" s="24">
        <f>C210^2</f>
        <v>92.195161882798089</v>
      </c>
      <c r="I211" s="4"/>
    </row>
    <row r="212" spans="1:15">
      <c r="A212" s="6"/>
      <c r="B212" s="22" t="s">
        <v>9</v>
      </c>
      <c r="C212" s="21">
        <f>SUM(G7:G205)/COUNTA(G7:G205)</f>
        <v>7.4430689426571082</v>
      </c>
      <c r="D212" s="40"/>
      <c r="E212" s="40"/>
      <c r="F212" s="40"/>
      <c r="G212" s="20"/>
      <c r="I212" s="4"/>
    </row>
    <row r="213" spans="1:15">
      <c r="A213" s="6"/>
      <c r="B213" s="22" t="s">
        <v>8</v>
      </c>
      <c r="C213" s="23">
        <f>SUM(I7:I205)/COUNTA(I7:I205)</f>
        <v>1.3003134489200996</v>
      </c>
      <c r="D213" s="41"/>
      <c r="E213" s="41"/>
      <c r="F213" s="41"/>
      <c r="G213" s="20"/>
      <c r="I213" s="4"/>
    </row>
    <row r="214" spans="1:15">
      <c r="A214" s="6"/>
      <c r="B214" s="22" t="s">
        <v>7</v>
      </c>
      <c r="C214" s="21">
        <f>SQRT(SUM(J7:J205)/SUM(K7:K205))</f>
        <v>2.8183666938018095</v>
      </c>
      <c r="D214" s="40"/>
      <c r="E214" s="40"/>
      <c r="F214" s="40"/>
      <c r="G214" s="20"/>
      <c r="I214" s="4"/>
    </row>
    <row r="215" spans="1:15" hidden="1">
      <c r="A215" s="6"/>
      <c r="B215" s="5"/>
      <c r="I215" s="4"/>
    </row>
    <row r="216" spans="1:15" hidden="1">
      <c r="A216" s="6"/>
      <c r="B216" s="5"/>
      <c r="I216" s="4"/>
    </row>
    <row r="217" spans="1:15" hidden="1">
      <c r="A217" s="6"/>
      <c r="B217" s="5"/>
      <c r="I217" s="4"/>
    </row>
    <row r="218" spans="1:15">
      <c r="A218" s="19" t="s">
        <v>6</v>
      </c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</row>
    <row r="219" spans="1:1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</row>
    <row r="220" spans="1:15" ht="30">
      <c r="A220" s="16" t="s">
        <v>5</v>
      </c>
      <c r="B220" s="16" t="s">
        <v>4</v>
      </c>
      <c r="C220" s="17" t="s">
        <v>3</v>
      </c>
      <c r="D220" s="17"/>
      <c r="E220" s="17"/>
      <c r="F220" s="17"/>
      <c r="G220" s="16" t="s">
        <v>2</v>
      </c>
      <c r="H220" s="16" t="s">
        <v>1</v>
      </c>
      <c r="I220" s="16"/>
      <c r="J220" s="16"/>
      <c r="K220" s="16"/>
      <c r="L220" s="16" t="s">
        <v>0</v>
      </c>
      <c r="M220" s="16"/>
    </row>
    <row r="221" spans="1:15">
      <c r="A221" s="12">
        <v>1</v>
      </c>
      <c r="B221" s="15">
        <v>265.22000000000003</v>
      </c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8"/>
      <c r="N221" s="8"/>
      <c r="O221" s="8"/>
    </row>
    <row r="222" spans="1:15">
      <c r="A222" s="12">
        <v>2</v>
      </c>
      <c r="B222" s="11">
        <v>146.63999999999999</v>
      </c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8"/>
      <c r="N222" s="8"/>
      <c r="O222" s="8"/>
    </row>
    <row r="223" spans="1:15">
      <c r="A223" s="12">
        <v>3</v>
      </c>
      <c r="B223" s="11">
        <v>182.5</v>
      </c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8"/>
      <c r="N223" s="8"/>
      <c r="O223" s="8"/>
    </row>
    <row r="224" spans="1:15">
      <c r="A224" s="12">
        <v>4</v>
      </c>
      <c r="B224" s="11">
        <v>118.54</v>
      </c>
      <c r="C224" s="10">
        <v>198.12</v>
      </c>
      <c r="D224" s="10"/>
      <c r="E224" s="10"/>
      <c r="F224" s="10"/>
      <c r="G224" s="9">
        <v>79.58</v>
      </c>
      <c r="H224" s="9">
        <v>6332.9763999999996</v>
      </c>
      <c r="I224" s="7">
        <v>0.67133457060907709</v>
      </c>
      <c r="J224" s="9">
        <v>0.19014378382435732</v>
      </c>
      <c r="K224" s="9">
        <v>0.12282624432351284</v>
      </c>
      <c r="L224" s="9">
        <v>79.58</v>
      </c>
      <c r="M224" s="8"/>
      <c r="N224" s="1"/>
      <c r="O224" s="8"/>
    </row>
    <row r="225" spans="1:9">
      <c r="A225" s="6"/>
      <c r="B225" s="5"/>
      <c r="I225" s="7"/>
    </row>
    <row r="226" spans="1:9">
      <c r="A226" s="6"/>
      <c r="B226" s="5"/>
      <c r="I226" s="4"/>
    </row>
    <row r="227" spans="1:9">
      <c r="A227" s="6"/>
      <c r="B227" s="5"/>
      <c r="I227" s="4"/>
    </row>
    <row r="228" spans="1:9">
      <c r="A228" s="6"/>
      <c r="B228" s="5"/>
      <c r="I228" s="4"/>
    </row>
    <row r="229" spans="1:9">
      <c r="A229" s="6"/>
      <c r="B229" s="5"/>
      <c r="I229" s="4"/>
    </row>
    <row r="230" spans="1:9">
      <c r="A230" s="6"/>
      <c r="B230" s="5"/>
      <c r="I230" s="4"/>
    </row>
    <row r="231" spans="1:9">
      <c r="A231" s="6"/>
      <c r="B231" s="5"/>
      <c r="I231" s="4"/>
    </row>
    <row r="232" spans="1:9">
      <c r="A232" s="6"/>
      <c r="B232" s="5"/>
      <c r="I232" s="4"/>
    </row>
    <row r="233" spans="1:9">
      <c r="A233" s="6"/>
      <c r="B233" s="5"/>
      <c r="I233" s="4"/>
    </row>
    <row r="234" spans="1:9">
      <c r="A234" s="6"/>
      <c r="B234" s="5"/>
      <c r="I234" s="4"/>
    </row>
    <row r="235" spans="1:9">
      <c r="A235" s="6"/>
      <c r="B235" s="5"/>
      <c r="I235" s="4"/>
    </row>
    <row r="236" spans="1:9">
      <c r="A236" s="6"/>
      <c r="B236" s="5"/>
      <c r="I236" s="4"/>
    </row>
    <row r="237" spans="1:9">
      <c r="A237" s="6"/>
      <c r="B237" s="5"/>
      <c r="I237" s="4"/>
    </row>
    <row r="238" spans="1:9">
      <c r="A238" s="6"/>
      <c r="B238" s="5"/>
      <c r="I238" s="4"/>
    </row>
    <row r="239" spans="1:9">
      <c r="A239" s="6"/>
      <c r="B239" s="5"/>
      <c r="I239" s="4"/>
    </row>
    <row r="240" spans="1:9">
      <c r="A240" s="6"/>
      <c r="B240" s="5"/>
      <c r="I240" s="4"/>
    </row>
    <row r="241" spans="1:9">
      <c r="A241" s="6"/>
      <c r="B241" s="5"/>
      <c r="I241" s="4"/>
    </row>
    <row r="242" spans="1:9">
      <c r="A242" s="6"/>
      <c r="B242" s="5"/>
      <c r="I242" s="4"/>
    </row>
    <row r="243" spans="1:9">
      <c r="A243" s="6"/>
      <c r="B243" s="5"/>
      <c r="I243" s="4"/>
    </row>
    <row r="244" spans="1:9">
      <c r="A244" s="6"/>
      <c r="B244" s="5"/>
      <c r="I244" s="4"/>
    </row>
    <row r="245" spans="1:9">
      <c r="A245" s="6"/>
      <c r="B245" s="5"/>
      <c r="I245" s="4"/>
    </row>
    <row r="246" spans="1:9">
      <c r="A246" s="6"/>
      <c r="B246" s="5"/>
      <c r="I246" s="4"/>
    </row>
    <row r="247" spans="1:9">
      <c r="A247" s="6"/>
      <c r="B247" s="5"/>
      <c r="I247" s="4"/>
    </row>
    <row r="248" spans="1:9">
      <c r="A248" s="6"/>
      <c r="B248" s="5"/>
      <c r="I248" s="4"/>
    </row>
    <row r="249" spans="1:9">
      <c r="A249" s="6"/>
      <c r="B249" s="5"/>
      <c r="I249" s="4"/>
    </row>
    <row r="250" spans="1:9">
      <c r="A250" s="6"/>
      <c r="B250" s="5"/>
      <c r="I250" s="4"/>
    </row>
    <row r="251" spans="1:9">
      <c r="A251" s="6"/>
      <c r="B251" s="5"/>
      <c r="I251" s="4"/>
    </row>
    <row r="252" spans="1:9">
      <c r="A252" s="6"/>
      <c r="B252" s="5"/>
      <c r="I252" s="4"/>
    </row>
    <row r="253" spans="1:9">
      <c r="A253" s="6"/>
      <c r="B253" s="5"/>
      <c r="I253" s="4"/>
    </row>
    <row r="254" spans="1:9">
      <c r="A254" s="6"/>
      <c r="B254" s="5"/>
      <c r="I254" s="4"/>
    </row>
    <row r="255" spans="1:9">
      <c r="A255" s="6"/>
      <c r="B255" s="5"/>
      <c r="I255" s="4"/>
    </row>
    <row r="256" spans="1:9">
      <c r="A256" s="6"/>
      <c r="B256" s="5"/>
      <c r="I256" s="4"/>
    </row>
    <row r="257" spans="1:9">
      <c r="A257" s="6"/>
      <c r="B257" s="5"/>
      <c r="I257" s="4"/>
    </row>
    <row r="258" spans="1:9">
      <c r="A258" s="6"/>
      <c r="B258" s="5"/>
      <c r="I258" s="4"/>
    </row>
    <row r="259" spans="1:9">
      <c r="A259" s="6"/>
      <c r="B259" s="5"/>
      <c r="I259" s="4"/>
    </row>
    <row r="260" spans="1:9">
      <c r="A260" s="6"/>
      <c r="B260" s="5"/>
      <c r="I260" s="4"/>
    </row>
    <row r="261" spans="1:9">
      <c r="A261" s="6"/>
      <c r="B261" s="5"/>
      <c r="I261" s="4"/>
    </row>
    <row r="262" spans="1:9">
      <c r="A262" s="6"/>
      <c r="B262" s="5"/>
      <c r="I262" s="4"/>
    </row>
    <row r="263" spans="1:9">
      <c r="A263" s="6"/>
      <c r="B263" s="5"/>
      <c r="I263" s="4"/>
    </row>
    <row r="264" spans="1:9">
      <c r="A264" s="6"/>
      <c r="B264" s="5"/>
      <c r="I264" s="4"/>
    </row>
    <row r="265" spans="1:9">
      <c r="A265" s="6"/>
      <c r="B265" s="5"/>
      <c r="I265" s="4"/>
    </row>
    <row r="266" spans="1:9">
      <c r="A266" s="6"/>
      <c r="B266" s="5"/>
      <c r="I266" s="4"/>
    </row>
    <row r="267" spans="1:9">
      <c r="A267" s="6"/>
      <c r="B267" s="5"/>
      <c r="I267" s="4"/>
    </row>
    <row r="268" spans="1:9">
      <c r="A268" s="6"/>
      <c r="B268" s="5"/>
      <c r="I268" s="4"/>
    </row>
    <row r="269" spans="1:9">
      <c r="A269" s="6"/>
      <c r="B269" s="5"/>
      <c r="I269" s="4"/>
    </row>
    <row r="270" spans="1:9">
      <c r="A270" s="6"/>
      <c r="B270" s="5"/>
      <c r="I270" s="4"/>
    </row>
    <row r="271" spans="1:9">
      <c r="A271" s="6"/>
      <c r="B271" s="5"/>
      <c r="I271" s="4"/>
    </row>
    <row r="272" spans="1:9">
      <c r="A272" s="6"/>
      <c r="B272" s="5"/>
      <c r="I272" s="4"/>
    </row>
    <row r="273" spans="1:9">
      <c r="A273" s="6"/>
      <c r="B273" s="5"/>
      <c r="I273" s="4"/>
    </row>
    <row r="274" spans="1:9">
      <c r="A274" s="6"/>
      <c r="B274" s="5"/>
      <c r="I274" s="4"/>
    </row>
    <row r="275" spans="1:9">
      <c r="A275" s="6"/>
      <c r="B275" s="5"/>
      <c r="I275" s="4"/>
    </row>
    <row r="276" spans="1:9">
      <c r="A276" s="6"/>
      <c r="B276" s="5"/>
      <c r="I276" s="4"/>
    </row>
    <row r="277" spans="1:9">
      <c r="A277" s="6"/>
      <c r="B277" s="5"/>
      <c r="I277" s="4"/>
    </row>
    <row r="278" spans="1:9">
      <c r="A278" s="6"/>
      <c r="B278" s="5"/>
      <c r="I278" s="4"/>
    </row>
    <row r="279" spans="1:9">
      <c r="A279" s="6"/>
      <c r="B279" s="5"/>
      <c r="I279" s="4"/>
    </row>
    <row r="280" spans="1:9">
      <c r="A280" s="6"/>
      <c r="B280" s="5"/>
      <c r="I280" s="4"/>
    </row>
    <row r="281" spans="1:9">
      <c r="A281" s="6"/>
      <c r="B281" s="5"/>
      <c r="I281" s="4"/>
    </row>
    <row r="282" spans="1:9">
      <c r="A282" s="6"/>
      <c r="B282" s="5"/>
      <c r="I282" s="4"/>
    </row>
    <row r="283" spans="1:9">
      <c r="A283" s="6"/>
      <c r="B283" s="5"/>
      <c r="I283" s="4"/>
    </row>
    <row r="284" spans="1:9">
      <c r="A284" s="6"/>
      <c r="B284" s="5"/>
      <c r="I284" s="4"/>
    </row>
    <row r="285" spans="1:9">
      <c r="A285" s="6"/>
      <c r="B285" s="5"/>
      <c r="I285" s="4"/>
    </row>
    <row r="286" spans="1:9">
      <c r="A286" s="6"/>
      <c r="B286" s="5"/>
      <c r="I286" s="4"/>
    </row>
    <row r="287" spans="1:9">
      <c r="A287" s="6"/>
      <c r="B287" s="5"/>
      <c r="I287" s="4"/>
    </row>
    <row r="288" spans="1:9">
      <c r="A288" s="6"/>
      <c r="B288" s="5"/>
      <c r="I288" s="4"/>
    </row>
    <row r="289" spans="1:9">
      <c r="A289" s="6"/>
      <c r="B289" s="5"/>
      <c r="I289" s="4"/>
    </row>
    <row r="290" spans="1:9">
      <c r="A290" s="6"/>
      <c r="B290" s="5"/>
      <c r="I290" s="4"/>
    </row>
    <row r="291" spans="1:9">
      <c r="A291" s="6"/>
      <c r="B291" s="5"/>
      <c r="I291" s="4"/>
    </row>
    <row r="292" spans="1:9">
      <c r="A292" s="6"/>
      <c r="B292" s="5"/>
      <c r="I292" s="4"/>
    </row>
    <row r="293" spans="1:9">
      <c r="A293" s="6"/>
      <c r="B293" s="5"/>
      <c r="I293" s="4"/>
    </row>
    <row r="294" spans="1:9">
      <c r="A294" s="6"/>
      <c r="B294" s="5"/>
      <c r="I294" s="4"/>
    </row>
    <row r="295" spans="1:9">
      <c r="A295" s="6"/>
      <c r="B295" s="5"/>
      <c r="I295" s="4"/>
    </row>
    <row r="296" spans="1:9">
      <c r="A296" s="6"/>
      <c r="B296" s="5"/>
      <c r="I296" s="4"/>
    </row>
    <row r="297" spans="1:9">
      <c r="A297" s="6"/>
      <c r="B297" s="5"/>
      <c r="I297" s="4"/>
    </row>
    <row r="298" spans="1:9">
      <c r="A298" s="6"/>
      <c r="B298" s="5"/>
      <c r="I298" s="4"/>
    </row>
    <row r="299" spans="1:9">
      <c r="A299" s="6"/>
      <c r="B299" s="5"/>
      <c r="I299" s="4"/>
    </row>
    <row r="300" spans="1:9">
      <c r="A300" s="6"/>
      <c r="B300" s="5"/>
      <c r="I300" s="4"/>
    </row>
    <row r="301" spans="1:9">
      <c r="A301" s="6"/>
      <c r="B301" s="5"/>
      <c r="I301" s="4"/>
    </row>
    <row r="302" spans="1:9">
      <c r="A302" s="6"/>
      <c r="B302" s="5"/>
      <c r="I302" s="4"/>
    </row>
    <row r="303" spans="1:9">
      <c r="A303" s="6"/>
      <c r="B303" s="5"/>
      <c r="I303" s="4"/>
    </row>
    <row r="304" spans="1:9">
      <c r="A304" s="6"/>
      <c r="B304" s="5"/>
      <c r="I304" s="4"/>
    </row>
    <row r="305" spans="1:9">
      <c r="A305" s="6"/>
      <c r="B305" s="5"/>
      <c r="I305" s="4"/>
    </row>
    <row r="306" spans="1:9">
      <c r="A306" s="6"/>
      <c r="B306" s="5"/>
      <c r="I306" s="4"/>
    </row>
    <row r="307" spans="1:9">
      <c r="A307" s="6"/>
      <c r="B307" s="5"/>
      <c r="I307" s="4"/>
    </row>
    <row r="308" spans="1:9">
      <c r="A308" s="6"/>
      <c r="B308" s="5"/>
      <c r="I308" s="4"/>
    </row>
    <row r="309" spans="1:9">
      <c r="A309" s="6"/>
      <c r="B309" s="5"/>
      <c r="I309" s="4"/>
    </row>
    <row r="310" spans="1:9">
      <c r="A310" s="6"/>
      <c r="B310" s="5"/>
      <c r="I310" s="4"/>
    </row>
    <row r="311" spans="1:9">
      <c r="A311" s="6"/>
      <c r="B311" s="5"/>
      <c r="I311" s="4"/>
    </row>
    <row r="312" spans="1:9">
      <c r="A312" s="6"/>
      <c r="B312" s="5"/>
      <c r="I312" s="4"/>
    </row>
    <row r="313" spans="1:9">
      <c r="A313" s="6"/>
      <c r="B313" s="5"/>
      <c r="I313" s="4"/>
    </row>
    <row r="314" spans="1:9">
      <c r="A314" s="6"/>
      <c r="B314" s="5"/>
      <c r="I314" s="4"/>
    </row>
    <row r="315" spans="1:9">
      <c r="A315" s="6"/>
      <c r="B315" s="5"/>
      <c r="I315" s="4"/>
    </row>
    <row r="316" spans="1:9">
      <c r="A316" s="6"/>
      <c r="B316" s="5"/>
      <c r="I316" s="4"/>
    </row>
    <row r="317" spans="1:9">
      <c r="A317" s="6"/>
      <c r="B317" s="5"/>
      <c r="I317" s="4"/>
    </row>
    <row r="318" spans="1:9">
      <c r="A318" s="6"/>
      <c r="B318" s="5"/>
      <c r="I318" s="4"/>
    </row>
    <row r="319" spans="1:9">
      <c r="A319" s="6"/>
      <c r="B319" s="5"/>
      <c r="I319" s="4"/>
    </row>
    <row r="320" spans="1:9">
      <c r="A320" s="6"/>
      <c r="B320" s="5"/>
      <c r="I320" s="4"/>
    </row>
    <row r="321" spans="1:9">
      <c r="A321" s="6"/>
      <c r="B321" s="5"/>
      <c r="I321" s="4"/>
    </row>
    <row r="322" spans="1:9">
      <c r="A322" s="6"/>
      <c r="B322" s="5"/>
      <c r="I322" s="4"/>
    </row>
    <row r="323" spans="1:9">
      <c r="A323" s="6"/>
      <c r="B323" s="5"/>
      <c r="I323" s="4"/>
    </row>
    <row r="324" spans="1:9">
      <c r="A324" s="6"/>
      <c r="B324" s="5"/>
      <c r="I324" s="4"/>
    </row>
    <row r="325" spans="1:9">
      <c r="A325" s="6"/>
      <c r="B325" s="5"/>
      <c r="I325" s="4"/>
    </row>
    <row r="326" spans="1:9">
      <c r="A326" s="6"/>
      <c r="B326" s="5"/>
      <c r="I326" s="4"/>
    </row>
    <row r="327" spans="1:9">
      <c r="A327" s="6"/>
      <c r="B327" s="5"/>
      <c r="I327" s="4"/>
    </row>
    <row r="328" spans="1:9">
      <c r="A328" s="6"/>
      <c r="B328" s="5"/>
      <c r="I328" s="4"/>
    </row>
    <row r="329" spans="1:9">
      <c r="A329" s="6"/>
      <c r="B329" s="5"/>
      <c r="I329" s="4"/>
    </row>
    <row r="330" spans="1:9">
      <c r="A330" s="6"/>
      <c r="B330" s="5"/>
      <c r="I330" s="4"/>
    </row>
    <row r="331" spans="1:9">
      <c r="A331" s="6"/>
      <c r="B331" s="5"/>
      <c r="I331" s="4"/>
    </row>
    <row r="332" spans="1:9">
      <c r="A332" s="6"/>
      <c r="B332" s="5"/>
      <c r="I332" s="4"/>
    </row>
    <row r="333" spans="1:9">
      <c r="A333" s="6"/>
      <c r="B333" s="5"/>
      <c r="I333" s="4"/>
    </row>
    <row r="334" spans="1:9">
      <c r="A334" s="6"/>
      <c r="B334" s="5"/>
      <c r="I334" s="4"/>
    </row>
    <row r="335" spans="1:9">
      <c r="A335" s="6"/>
      <c r="B335" s="5"/>
      <c r="I335" s="4"/>
    </row>
    <row r="336" spans="1:9">
      <c r="A336" s="6"/>
      <c r="B336" s="5"/>
      <c r="I336" s="4"/>
    </row>
    <row r="337" spans="1:9">
      <c r="A337" s="6"/>
      <c r="B337" s="5"/>
      <c r="I337" s="4"/>
    </row>
    <row r="338" spans="1:9">
      <c r="A338" s="6"/>
      <c r="B338" s="5"/>
      <c r="I338" s="4"/>
    </row>
    <row r="339" spans="1:9">
      <c r="A339" s="6"/>
      <c r="B339" s="5"/>
      <c r="I339" s="4"/>
    </row>
    <row r="340" spans="1:9">
      <c r="A340" s="6"/>
      <c r="B340" s="5"/>
      <c r="I340" s="4"/>
    </row>
    <row r="341" spans="1:9">
      <c r="A341" s="6"/>
      <c r="B341" s="5"/>
      <c r="I341" s="4"/>
    </row>
    <row r="342" spans="1:9">
      <c r="A342" s="6"/>
      <c r="B342" s="5"/>
      <c r="I342" s="4"/>
    </row>
    <row r="343" spans="1:9">
      <c r="A343" s="6"/>
      <c r="B343" s="5"/>
      <c r="I343" s="4"/>
    </row>
    <row r="344" spans="1:9">
      <c r="A344" s="6"/>
      <c r="B344" s="5"/>
      <c r="I344" s="4"/>
    </row>
    <row r="345" spans="1:9">
      <c r="A345" s="6"/>
      <c r="B345" s="5"/>
      <c r="I345" s="4"/>
    </row>
    <row r="346" spans="1:9">
      <c r="A346" s="6"/>
      <c r="B346" s="5"/>
      <c r="I346" s="4"/>
    </row>
    <row r="347" spans="1:9">
      <c r="A347" s="6"/>
      <c r="B347" s="5"/>
      <c r="I347" s="4"/>
    </row>
    <row r="348" spans="1:9">
      <c r="A348" s="6"/>
      <c r="B348" s="5"/>
      <c r="I348" s="4"/>
    </row>
    <row r="349" spans="1:9">
      <c r="A349" s="6"/>
      <c r="B349" s="5"/>
      <c r="I349" s="4"/>
    </row>
    <row r="350" spans="1:9">
      <c r="A350" s="6"/>
      <c r="B350" s="5"/>
      <c r="I350" s="4"/>
    </row>
    <row r="351" spans="1:9">
      <c r="A351" s="6"/>
      <c r="B351" s="5"/>
      <c r="I351" s="4"/>
    </row>
    <row r="352" spans="1:9">
      <c r="A352" s="6"/>
      <c r="B352" s="5"/>
      <c r="I352" s="4"/>
    </row>
    <row r="353" spans="1:9">
      <c r="A353" s="6"/>
      <c r="B353" s="5"/>
      <c r="I353" s="4"/>
    </row>
    <row r="354" spans="1:9">
      <c r="A354" s="6"/>
      <c r="B354" s="5"/>
      <c r="I354" s="4"/>
    </row>
    <row r="355" spans="1:9">
      <c r="A355" s="6"/>
      <c r="B355" s="5"/>
      <c r="I355" s="4"/>
    </row>
    <row r="356" spans="1:9">
      <c r="A356" s="6"/>
      <c r="B356" s="5"/>
      <c r="I356" s="4"/>
    </row>
    <row r="357" spans="1:9">
      <c r="A357" s="6"/>
      <c r="B357" s="5"/>
      <c r="I357" s="4"/>
    </row>
    <row r="358" spans="1:9">
      <c r="A358" s="6"/>
      <c r="B358" s="5"/>
      <c r="I358" s="4"/>
    </row>
    <row r="359" spans="1:9">
      <c r="A359" s="6"/>
      <c r="B359" s="5"/>
      <c r="I359" s="4"/>
    </row>
    <row r="360" spans="1:9">
      <c r="A360" s="6"/>
      <c r="B360" s="5"/>
      <c r="I360" s="4"/>
    </row>
    <row r="361" spans="1:9">
      <c r="A361" s="6"/>
      <c r="B361" s="5"/>
      <c r="I361" s="4"/>
    </row>
    <row r="362" spans="1:9">
      <c r="A362" s="6"/>
      <c r="B362" s="5"/>
      <c r="I362" s="4"/>
    </row>
    <row r="363" spans="1:9">
      <c r="A363" s="6"/>
      <c r="B363" s="5"/>
      <c r="I363" s="4"/>
    </row>
    <row r="364" spans="1:9">
      <c r="A364" s="6"/>
      <c r="B364" s="5"/>
      <c r="I364" s="4"/>
    </row>
    <row r="365" spans="1:9">
      <c r="A365" s="6"/>
      <c r="B365" s="5"/>
      <c r="I365" s="4"/>
    </row>
    <row r="366" spans="1:9">
      <c r="A366" s="6"/>
      <c r="B366" s="5"/>
      <c r="I366" s="4"/>
    </row>
    <row r="367" spans="1:9">
      <c r="A367" s="6"/>
      <c r="B367" s="5"/>
      <c r="I367" s="4"/>
    </row>
    <row r="368" spans="1:9">
      <c r="A368" s="6"/>
      <c r="B368" s="5"/>
      <c r="I368" s="4"/>
    </row>
    <row r="369" spans="1:2">
      <c r="A369" s="3"/>
      <c r="B369" s="2"/>
    </row>
    <row r="370" spans="1:2">
      <c r="A370" s="3"/>
      <c r="B370" s="2"/>
    </row>
    <row r="371" spans="1:2">
      <c r="A371" s="3"/>
      <c r="B371" s="2"/>
    </row>
    <row r="372" spans="1:2">
      <c r="A372" s="3"/>
      <c r="B372" s="2"/>
    </row>
    <row r="373" spans="1:2">
      <c r="A373" s="3"/>
      <c r="B373" s="2"/>
    </row>
  </sheetData>
  <mergeCells count="3">
    <mergeCell ref="A1:N1"/>
    <mergeCell ref="H4:J4"/>
    <mergeCell ref="A218:M219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O373"/>
  <sheetViews>
    <sheetView tabSelected="1" topLeftCell="B1" zoomScaleNormal="100" workbookViewId="0">
      <selection activeCell="G7" sqref="G7"/>
    </sheetView>
  </sheetViews>
  <sheetFormatPr defaultRowHeight="15"/>
  <cols>
    <col min="1" max="1" width="10.7109375" customWidth="1"/>
    <col min="3" max="3" width="11.5703125" bestFit="1" customWidth="1"/>
    <col min="4" max="4" width="10.5703125" customWidth="1"/>
    <col min="5" max="5" width="13.140625" customWidth="1"/>
    <col min="6" max="6" width="10.5703125" customWidth="1"/>
    <col min="7" max="7" width="12.7109375" bestFit="1" customWidth="1"/>
    <col min="8" max="8" width="12.5703125" bestFit="1" customWidth="1"/>
    <col min="9" max="9" width="11.5703125" bestFit="1" customWidth="1"/>
    <col min="10" max="10" width="15.42578125" bestFit="1" customWidth="1"/>
    <col min="11" max="11" width="14.140625" bestFit="1" customWidth="1"/>
    <col min="12" max="12" width="10.28515625" bestFit="1" customWidth="1"/>
    <col min="13" max="13" width="13.28515625" customWidth="1"/>
  </cols>
  <sheetData>
    <row r="1" spans="1:15">
      <c r="A1" s="33" t="s">
        <v>36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5">
      <c r="B2" s="39" t="s">
        <v>16</v>
      </c>
      <c r="C2" s="38">
        <v>3.9999982420048132E-2</v>
      </c>
      <c r="D2" s="38"/>
      <c r="E2" s="52" t="s">
        <v>25</v>
      </c>
      <c r="F2" s="38">
        <v>1</v>
      </c>
      <c r="H2" s="52" t="s">
        <v>31</v>
      </c>
      <c r="I2" s="38">
        <v>0.27624949575352131</v>
      </c>
    </row>
    <row r="3" spans="1:15" ht="33">
      <c r="A3" s="30" t="s">
        <v>5</v>
      </c>
      <c r="B3" s="30" t="s">
        <v>4</v>
      </c>
      <c r="C3" s="31" t="s">
        <v>29</v>
      </c>
      <c r="D3" s="31" t="s">
        <v>34</v>
      </c>
      <c r="E3" s="31" t="s">
        <v>28</v>
      </c>
      <c r="F3" s="31" t="s">
        <v>3</v>
      </c>
      <c r="G3" s="30" t="s">
        <v>2</v>
      </c>
      <c r="H3" s="30" t="s">
        <v>1</v>
      </c>
      <c r="L3" s="30" t="s">
        <v>0</v>
      </c>
    </row>
    <row r="4" spans="1:15">
      <c r="A4" s="6">
        <v>35065</v>
      </c>
      <c r="B4" s="28">
        <v>1.68</v>
      </c>
      <c r="C4" s="51"/>
      <c r="D4" s="51"/>
      <c r="E4" s="51">
        <f>B4/$C$7</f>
        <v>1.24907063197026</v>
      </c>
      <c r="F4" s="29"/>
      <c r="G4" s="37"/>
      <c r="H4" s="36"/>
      <c r="I4" s="36"/>
      <c r="J4" s="36"/>
      <c r="K4" s="8" t="s">
        <v>12</v>
      </c>
      <c r="L4" s="8" t="s">
        <v>12</v>
      </c>
      <c r="M4" s="8" t="s">
        <v>12</v>
      </c>
      <c r="N4" s="5"/>
      <c r="O4" s="5"/>
    </row>
    <row r="5" spans="1:15">
      <c r="A5" s="6">
        <v>35096</v>
      </c>
      <c r="B5" s="28">
        <v>1.2</v>
      </c>
      <c r="C5" s="51"/>
      <c r="D5" s="51"/>
      <c r="E5" s="51">
        <f>B5/$C$7</f>
        <v>0.89219330855018575</v>
      </c>
      <c r="F5" s="34"/>
      <c r="G5" s="1"/>
      <c r="H5" s="1"/>
      <c r="I5" s="4"/>
      <c r="J5" s="1"/>
      <c r="K5" s="1"/>
      <c r="L5" s="1"/>
      <c r="M5" s="8"/>
      <c r="N5" s="5"/>
      <c r="O5" s="5"/>
    </row>
    <row r="6" spans="1:15">
      <c r="A6" s="6">
        <v>35125</v>
      </c>
      <c r="B6" s="28">
        <v>1.27</v>
      </c>
      <c r="C6" s="51"/>
      <c r="D6" s="51"/>
      <c r="E6" s="51">
        <f>B6/$C$7</f>
        <v>0.94423791821561331</v>
      </c>
      <c r="F6" s="34"/>
      <c r="G6" s="1">
        <f>ABS(B6-F6)</f>
        <v>1.27</v>
      </c>
      <c r="H6" s="1">
        <f>G6^2</f>
        <v>1.6129</v>
      </c>
      <c r="I6" s="4">
        <f>ABS((B6-F6)/B6)</f>
        <v>1</v>
      </c>
      <c r="J6" s="1">
        <f>ABS((F6-B6)/B5)^2</f>
        <v>1.1200694444444446</v>
      </c>
      <c r="K6" s="1">
        <f>ABS((B6-B5)/B5)^2</f>
        <v>3.4027777777777845E-3</v>
      </c>
      <c r="L6" s="1">
        <f>F6-B6</f>
        <v>-1.27</v>
      </c>
      <c r="M6" s="1"/>
      <c r="N6" s="5"/>
      <c r="O6" s="5"/>
    </row>
    <row r="7" spans="1:15">
      <c r="A7" s="6">
        <v>35156</v>
      </c>
      <c r="B7" s="28">
        <v>1.23</v>
      </c>
      <c r="C7" s="51">
        <f>SUM(B4:B7)/4</f>
        <v>1.3450000000000002</v>
      </c>
      <c r="D7" s="51">
        <v>0</v>
      </c>
      <c r="E7" s="51">
        <f>B7/$C$7</f>
        <v>0.91449814126394036</v>
      </c>
      <c r="F7" s="34"/>
      <c r="G7" s="1">
        <f>ABS(B7-F7)</f>
        <v>1.23</v>
      </c>
      <c r="H7" s="1">
        <f>G7^2</f>
        <v>1.5128999999999999</v>
      </c>
      <c r="I7" s="4">
        <f>ABS((B7-F7)/B7)</f>
        <v>1</v>
      </c>
      <c r="J7" s="1">
        <f>ABS((F7-B7)/B6)^2</f>
        <v>0.93799987599975188</v>
      </c>
      <c r="K7" s="1">
        <f>ABS((B7-B6)/B6)^2</f>
        <v>9.9200198400396984E-4</v>
      </c>
      <c r="L7" s="1">
        <f>F7-B7</f>
        <v>-1.23</v>
      </c>
      <c r="M7" s="1">
        <f>ABS(L7-L6)^2</f>
        <v>1.6000000000000029E-3</v>
      </c>
      <c r="N7" s="5"/>
      <c r="O7" s="5"/>
    </row>
    <row r="8" spans="1:15">
      <c r="A8" s="6">
        <v>35186</v>
      </c>
      <c r="B8" s="28">
        <v>2.09</v>
      </c>
      <c r="C8" s="51">
        <f>$C$2*(B8/E4)+(1-$C$2)*(C7+D7)</f>
        <v>1.3581297561342476</v>
      </c>
      <c r="D8" s="51">
        <f>$F$2*(C8-C7)+(1-$F$2)*D7</f>
        <v>1.3129756134247383E-2</v>
      </c>
      <c r="E8" s="51">
        <f>$I$2*(B8/C8)+(1-$I$2)*E4</f>
        <v>1.3291305842897081</v>
      </c>
      <c r="F8" s="34">
        <f>(C7+D7)*E4</f>
        <v>1.68</v>
      </c>
      <c r="G8" s="1">
        <f>ABS(B8-F8)</f>
        <v>0.40999999999999992</v>
      </c>
      <c r="H8" s="1">
        <f>G8^2</f>
        <v>0.16809999999999994</v>
      </c>
      <c r="I8" s="4">
        <f>ABS((B8-F8)/B8)</f>
        <v>0.19617224880382772</v>
      </c>
      <c r="J8" s="1">
        <f>ABS((F8-B8)/B7)^2</f>
        <v>0.11111111111111106</v>
      </c>
      <c r="K8" s="1">
        <f>ABS((B8-B7)/B7)^2</f>
        <v>0.48886244960010566</v>
      </c>
      <c r="L8" s="1">
        <f>F8-B8</f>
        <v>-0.40999999999999992</v>
      </c>
      <c r="M8" s="1">
        <f>ABS(L8-L7)^2</f>
        <v>0.67240000000000011</v>
      </c>
      <c r="N8" s="5"/>
      <c r="O8" s="5"/>
    </row>
    <row r="9" spans="1:15">
      <c r="A9" s="6">
        <v>35217</v>
      </c>
      <c r="B9" s="28">
        <v>2.19</v>
      </c>
      <c r="C9" s="51">
        <f>$C$2*(B9/E5)+(1-$C$2)*(C8+D8)</f>
        <v>1.4145941127322421</v>
      </c>
      <c r="D9" s="51">
        <f>$F$2*(C9-C8)+(1-$F$2)*D8</f>
        <v>5.6464356597994536E-2</v>
      </c>
      <c r="E9" s="51">
        <f>$I$2*(B9/C9)+(1-$I$2)*E5</f>
        <v>1.0734002569463121</v>
      </c>
      <c r="F9" s="34">
        <f>(C8+D8)*E5</f>
        <v>1.2234285611317426</v>
      </c>
      <c r="G9" s="1">
        <f>ABS(B9-F9)</f>
        <v>0.96657143886825736</v>
      </c>
      <c r="H9" s="1">
        <f>G9^2</f>
        <v>0.93426034643585343</v>
      </c>
      <c r="I9" s="4">
        <f>ABS((B9-F9)/B9)</f>
        <v>0.44135682140103077</v>
      </c>
      <c r="J9" s="1">
        <f>ABS((F9-B9)/B8)^2</f>
        <v>0.21388254537118051</v>
      </c>
      <c r="K9" s="1">
        <f>ABS((B9-B8)/B8)^2</f>
        <v>2.2893248780934549E-3</v>
      </c>
      <c r="L9" s="1">
        <f>F9-B9</f>
        <v>-0.96657143886825736</v>
      </c>
      <c r="M9" s="1">
        <f>ABS(L9-L8)^2</f>
        <v>0.30977176656388244</v>
      </c>
      <c r="N9" s="5"/>
      <c r="O9" s="5"/>
    </row>
    <row r="10" spans="1:15">
      <c r="A10" s="6">
        <v>35247</v>
      </c>
      <c r="B10" s="28">
        <v>4.6100000000000003</v>
      </c>
      <c r="C10" s="51">
        <f>$C$2*(B10/E6)+(1-$C$2)*(C9+D9)</f>
        <v>1.6075058343680757</v>
      </c>
      <c r="D10" s="51">
        <f>$F$2*(C10-C9)+(1-$F$2)*D9</f>
        <v>0.19291172163583359</v>
      </c>
      <c r="E10" s="51">
        <f>$I$2*(B10/C10)+(1-$I$2)*E6</f>
        <v>1.4756200742754251</v>
      </c>
      <c r="F10" s="34">
        <f>(C9+D9)*E6</f>
        <v>1.3890291866538294</v>
      </c>
      <c r="G10" s="1">
        <f>ABS(B10-F10)</f>
        <v>3.2209708133461712</v>
      </c>
      <c r="H10" s="1">
        <f>G10^2</f>
        <v>10.374652980427896</v>
      </c>
      <c r="I10" s="4">
        <f>ABS((B10-F10)/B10)</f>
        <v>0.69869215040047095</v>
      </c>
      <c r="J10" s="1">
        <f>ABS((F10-B10)/B9)^2</f>
        <v>2.1631435917574477</v>
      </c>
      <c r="K10" s="1">
        <f>ABS((B10-B9)/B9)^2</f>
        <v>1.221075457142262</v>
      </c>
      <c r="L10" s="1">
        <f>F10-B10</f>
        <v>-3.2209708133461712</v>
      </c>
      <c r="M10" s="1">
        <f>ABS(L10-L9)^2</f>
        <v>5.0823165396464089</v>
      </c>
      <c r="N10" s="5"/>
      <c r="O10" s="5"/>
    </row>
    <row r="11" spans="1:15">
      <c r="A11" s="6">
        <v>35278</v>
      </c>
      <c r="B11" s="28">
        <v>13.66</v>
      </c>
      <c r="C11" s="51">
        <f>$C$2*(B11/E7)+(1-$C$2)*(C10+D10)</f>
        <v>2.3258868016823389</v>
      </c>
      <c r="D11" s="51">
        <f>$F$2*(C11-C10)+(1-$F$2)*D10</f>
        <v>0.71838096731426315</v>
      </c>
      <c r="E11" s="51">
        <f>$I$2*(B11/C11)+(1-$I$2)*E7</f>
        <v>2.2842897150107699</v>
      </c>
      <c r="F11" s="34">
        <f>(C10+D10)*E7</f>
        <v>1.6464785084645412</v>
      </c>
      <c r="G11" s="1">
        <f>ABS(B11-F11)</f>
        <v>12.013521491535458</v>
      </c>
      <c r="H11" s="1">
        <f>G11^2</f>
        <v>144.32469862758435</v>
      </c>
      <c r="I11" s="4">
        <f>ABS((B11-F11)/B11)</f>
        <v>0.87946716629102917</v>
      </c>
      <c r="J11" s="1">
        <f>ABS((F11-B11)/B10)^2</f>
        <v>6.7910794052156884</v>
      </c>
      <c r="K11" s="1">
        <f>ABS((B11-B10)/B10)^2</f>
        <v>3.853854442619788</v>
      </c>
      <c r="L11" s="1">
        <f>F11-B11</f>
        <v>-12.013521491535458</v>
      </c>
      <c r="M11" s="1">
        <f>ABS(L11-L10)^2</f>
        <v>77.308947428526878</v>
      </c>
      <c r="N11" s="5"/>
      <c r="O11" s="5"/>
    </row>
    <row r="12" spans="1:15">
      <c r="A12" s="6">
        <v>35309</v>
      </c>
      <c r="B12" s="28">
        <v>15.38</v>
      </c>
      <c r="C12" s="51">
        <f>$C$2*(B12/E8)+(1-$C$2)*(C11+D11)</f>
        <v>3.3853558683675904</v>
      </c>
      <c r="D12" s="51">
        <f>$F$2*(C12-C11)+(1-$F$2)*D11</f>
        <v>1.0594690666852515</v>
      </c>
      <c r="E12" s="51">
        <f>$I$2*(B12/C12)+(1-$I$2)*E8</f>
        <v>2.2169871786940343</v>
      </c>
      <c r="F12" s="34">
        <f>(C11+D11)*E8</f>
        <v>4.0462293985407793</v>
      </c>
      <c r="G12" s="1">
        <f>ABS(B12-F12)</f>
        <v>11.333770601459221</v>
      </c>
      <c r="H12" s="1">
        <f>G12^2</f>
        <v>128.45435604650132</v>
      </c>
      <c r="I12" s="4">
        <f>ABS((B12-F12)/B12)</f>
        <v>0.73691616394403259</v>
      </c>
      <c r="J12" s="1">
        <f>ABS((F12-B12)/B11)^2</f>
        <v>0.68841042364611671</v>
      </c>
      <c r="K12" s="1">
        <f>ABS((B12-B11)/B11)^2</f>
        <v>1.5854607504142665E-2</v>
      </c>
      <c r="L12" s="1">
        <f>F12-B12</f>
        <v>-11.333770601459221</v>
      </c>
      <c r="M12" s="1">
        <f>ABS(L12-L11)^2</f>
        <v>0.46206127255943646</v>
      </c>
      <c r="N12" s="5"/>
      <c r="O12" s="5"/>
    </row>
    <row r="13" spans="1:15">
      <c r="A13" s="6">
        <v>35339</v>
      </c>
      <c r="B13" s="28">
        <v>13.01</v>
      </c>
      <c r="C13" s="51">
        <f>$C$2*(B13/E9)+(1-$C$2)*(C12+D12)</f>
        <v>4.7518462944504822</v>
      </c>
      <c r="D13" s="51">
        <f>$F$2*(C13-C12)+(1-$F$2)*D12</f>
        <v>1.3664904260828918</v>
      </c>
      <c r="E13" s="51">
        <f>$I$2*(B13/C13)+(1-$I$2)*E9</f>
        <v>1.5332128226001212</v>
      </c>
      <c r="F13" s="34">
        <f>(C12+D12)*E9</f>
        <v>4.7710762273670957</v>
      </c>
      <c r="G13" s="1">
        <f>ABS(B13-F13)</f>
        <v>8.238923772632905</v>
      </c>
      <c r="H13" s="1">
        <f>G13^2</f>
        <v>67.879864931255625</v>
      </c>
      <c r="I13" s="4">
        <f>ABS((B13-F13)/B13)</f>
        <v>0.63327623156286739</v>
      </c>
      <c r="J13" s="1">
        <f>ABS((F13-B13)/B12)^2</f>
        <v>0.28696458225709676</v>
      </c>
      <c r="K13" s="1">
        <f>ABS((B13-B12)/B12)^2</f>
        <v>2.3745647751542642E-2</v>
      </c>
      <c r="L13" s="1">
        <f>F13-B13</f>
        <v>-8.238923772632905</v>
      </c>
      <c r="M13" s="1">
        <f>ABS(L13-L12)^2</f>
        <v>9.5780768938963075</v>
      </c>
    </row>
    <row r="14" spans="1:15">
      <c r="A14" s="6">
        <v>35370</v>
      </c>
      <c r="B14" s="28">
        <v>18.23</v>
      </c>
      <c r="C14" s="51">
        <f>$C$2*(B14/E10)+(1-$C$2)*(C13+D13)</f>
        <v>6.3677682816865255</v>
      </c>
      <c r="D14" s="51">
        <f>$F$2*(C14-C13)+(1-$F$2)*D13</f>
        <v>1.6159219872360433</v>
      </c>
      <c r="E14" s="51">
        <f>$I$2*(B14/C14)+(1-$I$2)*E10</f>
        <v>1.8588431416900055</v>
      </c>
      <c r="F14" s="34">
        <f>(C13+D13)*E10</f>
        <v>9.0283404859955194</v>
      </c>
      <c r="G14" s="1">
        <f>ABS(B14-F14)</f>
        <v>9.201659514004481</v>
      </c>
      <c r="H14" s="1">
        <f>G14^2</f>
        <v>84.670537811669178</v>
      </c>
      <c r="I14" s="4">
        <f>ABS((B14-F14)/B14)</f>
        <v>0.50475367602877019</v>
      </c>
      <c r="J14" s="1">
        <f>ABS((F14-B14)/B13)^2</f>
        <v>0.50023920470133942</v>
      </c>
      <c r="K14" s="1">
        <f>ABS((B14-B13)/B13)^2</f>
        <v>0.16098537103546556</v>
      </c>
      <c r="L14" s="1">
        <f>F14-B14</f>
        <v>-9.201659514004481</v>
      </c>
      <c r="M14" s="1">
        <f>ABS(L14-L13)^2</f>
        <v>0.92686010771427807</v>
      </c>
    </row>
    <row r="15" spans="1:15">
      <c r="A15" s="6">
        <v>35400</v>
      </c>
      <c r="B15" s="28">
        <v>4.32</v>
      </c>
      <c r="C15" s="51">
        <f>$C$2*(B15/E11)+(1-$C$2)*(C14+D14)</f>
        <v>7.7399899123321356</v>
      </c>
      <c r="D15" s="51">
        <f>$F$2*(C15-C14)+(1-$F$2)*D14</f>
        <v>1.3722216306456101</v>
      </c>
      <c r="E15" s="51">
        <f>$I$2*(B15/C15)+(1-$I$2)*E11</f>
        <v>1.8074417991088996</v>
      </c>
      <c r="F15" s="34">
        <f>(C14+D14)*E11</f>
        <v>18.237061569131392</v>
      </c>
      <c r="G15" s="1">
        <f>ABS(B15-F15)</f>
        <v>13.917061569131391</v>
      </c>
      <c r="H15" s="1">
        <f>G15^2</f>
        <v>193.68460271899392</v>
      </c>
      <c r="I15" s="4">
        <f>ABS((B15-F15)/B15)</f>
        <v>3.2215420298915256</v>
      </c>
      <c r="J15" s="1">
        <f>ABS((F15-B15)/B14)^2</f>
        <v>0.58280297472502385</v>
      </c>
      <c r="K15" s="1">
        <f>ABS((B15-B14)/B14)^2</f>
        <v>0.58221169195105271</v>
      </c>
      <c r="L15" s="1">
        <f>F15-B15</f>
        <v>13.917061569131391</v>
      </c>
      <c r="M15" s="1">
        <f>ABS(L15-L14)^2</f>
        <v>534.47526451983117</v>
      </c>
    </row>
    <row r="16" spans="1:15">
      <c r="A16" s="6">
        <v>35431</v>
      </c>
      <c r="B16" s="28">
        <v>1.81</v>
      </c>
      <c r="C16" s="51">
        <f>$C$2*(B16/E12)+(1-$C$2)*(C15+D15)</f>
        <v>8.780380159305917</v>
      </c>
      <c r="D16" s="51">
        <f>$F$2*(C16-C15)+(1-$F$2)*D15</f>
        <v>1.0403902469737814</v>
      </c>
      <c r="E16" s="51">
        <f>$I$2*(B16/C16)+(1-$I$2)*E12</f>
        <v>1.6614920507413515</v>
      </c>
      <c r="F16" s="34">
        <f>(C15+D15)*E12</f>
        <v>20.201656160329446</v>
      </c>
      <c r="G16" s="1">
        <f>ABS(B16-F16)</f>
        <v>18.391656160329447</v>
      </c>
      <c r="H16" s="1">
        <f>G16^2</f>
        <v>338.25301631978408</v>
      </c>
      <c r="I16" s="4">
        <f>ABS((B16-F16)/B16)</f>
        <v>10.161136000182015</v>
      </c>
      <c r="J16" s="1">
        <f>ABS((F16-B16)/B15)^2</f>
        <v>18.124840123445221</v>
      </c>
      <c r="K16" s="1">
        <f>ABS((B16-B15)/B15)^2</f>
        <v>0.33758251886145402</v>
      </c>
      <c r="L16" s="1">
        <f>F16-B16</f>
        <v>18.391656160329447</v>
      </c>
      <c r="M16" s="1">
        <f>ABS(L16-L15)^2</f>
        <v>20.021996755578893</v>
      </c>
    </row>
    <row r="17" spans="1:13">
      <c r="A17" s="6">
        <v>35462</v>
      </c>
      <c r="B17" s="28">
        <v>1.28</v>
      </c>
      <c r="C17" s="51">
        <f>$C$2*(B17/E13)+(1-$C$2)*(C16+D16)</f>
        <v>9.4613336769094101</v>
      </c>
      <c r="D17" s="51">
        <f>$F$2*(C17-C16)+(1-$F$2)*D16</f>
        <v>0.6809535176034931</v>
      </c>
      <c r="E17" s="51">
        <f>$I$2*(B17/C17)+(1-$I$2)*E13</f>
        <v>1.1470366518805721</v>
      </c>
      <c r="F17" s="34">
        <f>(C16+D16)*E13</f>
        <v>15.057331114719837</v>
      </c>
      <c r="G17" s="1">
        <f>ABS(B17-F17)</f>
        <v>13.777331114719837</v>
      </c>
      <c r="H17" s="1">
        <f>G17^2</f>
        <v>189.81485264462736</v>
      </c>
      <c r="I17" s="4">
        <f>ABS((B17-F17)/B17)</f>
        <v>10.763539933374872</v>
      </c>
      <c r="J17" s="1">
        <f>ABS((F17-B17)/B16)^2</f>
        <v>57.939273112733844</v>
      </c>
      <c r="K17" s="1">
        <f>ABS((B17-B16)/B16)^2</f>
        <v>8.5742193461738059E-2</v>
      </c>
      <c r="L17" s="1">
        <f>F17-B17</f>
        <v>13.777331114719837</v>
      </c>
      <c r="M17" s="1">
        <f>ABS(L17-L16)^2</f>
        <v>21.291995626540125</v>
      </c>
    </row>
    <row r="18" spans="1:13">
      <c r="A18" s="6">
        <v>35490</v>
      </c>
      <c r="B18" s="28">
        <v>1.67</v>
      </c>
      <c r="C18" s="51">
        <f>$C$2*(B18/E14)+(1-$C$2)*(C17+D17)</f>
        <v>9.7725321989391425</v>
      </c>
      <c r="D18" s="51">
        <f>$F$2*(C18-C17)+(1-$F$2)*D17</f>
        <v>0.31119852202973242</v>
      </c>
      <c r="E18" s="51">
        <f>$I$2*(B18/C18)+(1-$I$2)*E14</f>
        <v>1.3925461451631322</v>
      </c>
      <c r="F18" s="34">
        <f>(C17+D17)*E14</f>
        <v>18.852920992570677</v>
      </c>
      <c r="G18" s="1">
        <f>ABS(B18-F18)</f>
        <v>17.182920992570679</v>
      </c>
      <c r="H18" s="1">
        <f>G18^2</f>
        <v>295.25277383692611</v>
      </c>
      <c r="I18" s="4">
        <f>ABS((B18-F18)/B18)</f>
        <v>10.289174247048312</v>
      </c>
      <c r="J18" s="1">
        <f>ABS((F18-B18)/B17)^2</f>
        <v>180.20799184382696</v>
      </c>
      <c r="K18" s="1">
        <f>ABS((B18-B17)/B17)^2</f>
        <v>9.2834472656249972E-2</v>
      </c>
      <c r="L18" s="1">
        <f>F18-B18</f>
        <v>17.182920992570679</v>
      </c>
      <c r="M18" s="1">
        <f>ABS(L18-L17)^2</f>
        <v>11.598042416120112</v>
      </c>
    </row>
    <row r="19" spans="1:13">
      <c r="A19" s="6">
        <v>35521</v>
      </c>
      <c r="B19" s="28">
        <v>3.4</v>
      </c>
      <c r="C19" s="51">
        <f>$C$2*(B19/E15)+(1-$C$2)*(C18+D18)</f>
        <v>9.7556261062046286</v>
      </c>
      <c r="D19" s="51">
        <f>$F$2*(C19-C18)+(1-$F$2)*D18</f>
        <v>-1.6906092734513933E-2</v>
      </c>
      <c r="E19" s="51">
        <f>$I$2*(B19/C19)+(1-$I$2)*E15</f>
        <v>1.4044145153011383</v>
      </c>
      <c r="F19" s="34">
        <f>(C18+D18)*E15</f>
        <v>18.225756396037664</v>
      </c>
      <c r="G19" s="1">
        <f>ABS(B19-F19)</f>
        <v>14.825756396037663</v>
      </c>
      <c r="H19" s="1">
        <f>G19^2</f>
        <v>219.80305271465167</v>
      </c>
      <c r="I19" s="4">
        <f>ABS((B19-F19)/B19)</f>
        <v>4.3605165870699008</v>
      </c>
      <c r="J19" s="1">
        <f>ABS((F19-B19)/B18)^2</f>
        <v>78.813529604737226</v>
      </c>
      <c r="K19" s="1">
        <f>ABS((B19-B18)/B18)^2</f>
        <v>1.0731471189357813</v>
      </c>
      <c r="L19" s="1">
        <f>F19-B19</f>
        <v>14.825756396037663</v>
      </c>
      <c r="M19" s="1">
        <f>ABS(L19-L18)^2</f>
        <v>5.5562249351486557</v>
      </c>
    </row>
    <row r="20" spans="1:13">
      <c r="A20" s="6">
        <v>35551</v>
      </c>
      <c r="B20" s="28">
        <v>2.65</v>
      </c>
      <c r="C20" s="51">
        <f>$C$2*(B20/E16)+(1-$C$2)*(C19+D19)</f>
        <v>9.4129694344296428</v>
      </c>
      <c r="D20" s="51">
        <f>$F$2*(C20-C19)+(1-$F$2)*D19</f>
        <v>-0.34265667177498571</v>
      </c>
      <c r="E20" s="51">
        <f>$I$2*(B20/C20)+(1-$I$2)*E16</f>
        <v>1.2802772532287905</v>
      </c>
      <c r="F20" s="34">
        <f>(C19+D19)*E16</f>
        <v>16.180805886776302</v>
      </c>
      <c r="G20" s="1">
        <f>ABS(B20-F20)</f>
        <v>13.530805886776301</v>
      </c>
      <c r="H20" s="1">
        <f>G20^2</f>
        <v>183.0827079456202</v>
      </c>
      <c r="I20" s="4">
        <f>ABS((B20-F20)/B20)</f>
        <v>5.1059644855759627</v>
      </c>
      <c r="J20" s="1">
        <f>ABS((F20-B20)/B19)^2</f>
        <v>15.837604493565765</v>
      </c>
      <c r="K20" s="1">
        <f>ABS((B20-B19)/B19)^2</f>
        <v>4.8659169550173006E-2</v>
      </c>
      <c r="L20" s="1">
        <f>F20-B20</f>
        <v>13.530805886776301</v>
      </c>
      <c r="M20" s="1">
        <f>ABS(L20-L19)^2</f>
        <v>1.6768968214362607</v>
      </c>
    </row>
    <row r="21" spans="1:13">
      <c r="A21" s="6">
        <v>35582</v>
      </c>
      <c r="B21" s="28">
        <v>3.42</v>
      </c>
      <c r="C21" s="51">
        <f>$C$2*(B21/E17)+(1-$C$2)*(C20+D20)</f>
        <v>8.8267642029156672</v>
      </c>
      <c r="D21" s="51">
        <f>$F$2*(C21-C20)+(1-$F$2)*D20</f>
        <v>-0.58620523151397563</v>
      </c>
      <c r="E21" s="51">
        <f>$I$2*(B21/C21)+(1-$I$2)*E17</f>
        <v>0.93720341965282583</v>
      </c>
      <c r="F21" s="34">
        <f>(C20+D20)*E17</f>
        <v>10.403981182785021</v>
      </c>
      <c r="G21" s="1">
        <f>ABS(B21-F21)</f>
        <v>6.9839811827850209</v>
      </c>
      <c r="H21" s="1">
        <f>G21^2</f>
        <v>48.775993161495258</v>
      </c>
      <c r="I21" s="4">
        <f>ABS((B21-F21)/B21)</f>
        <v>2.0420997610482519</v>
      </c>
      <c r="J21" s="1">
        <f>ABS((F21-B21)/B20)^2</f>
        <v>6.9456736435023512</v>
      </c>
      <c r="K21" s="1">
        <f>ABS((B21-B20)/B20)^2</f>
        <v>8.4428622285510846E-2</v>
      </c>
      <c r="L21" s="1">
        <f>F21-B21</f>
        <v>6.9839811827850209</v>
      </c>
      <c r="M21" s="1">
        <f>ABS(L21-L20)^2</f>
        <v>42.860913704790512</v>
      </c>
    </row>
    <row r="22" spans="1:13">
      <c r="A22" s="6">
        <v>35612</v>
      </c>
      <c r="B22" s="28">
        <v>7.01</v>
      </c>
      <c r="C22" s="51">
        <f>$C$2*(B22/E18)+(1-$C$2)*(C21+D21)</f>
        <v>8.1122944486753141</v>
      </c>
      <c r="D22" s="51">
        <f>$F$2*(C22-C21)+(1-$F$2)*D21</f>
        <v>-0.71446975424035308</v>
      </c>
      <c r="E22" s="51">
        <f>$I$2*(B22/C22)+(1-$I$2)*E18</f>
        <v>1.2465688293523955</v>
      </c>
      <c r="F22" s="34">
        <f>(C21+D21)*E18</f>
        <v>11.475358629614892</v>
      </c>
      <c r="G22" s="1">
        <f>ABS(B22-F22)</f>
        <v>4.4653586296148919</v>
      </c>
      <c r="H22" s="1">
        <f>G22^2</f>
        <v>19.939427691076187</v>
      </c>
      <c r="I22" s="4">
        <f>ABS((B22-F22)/B22)</f>
        <v>0.63699837797644676</v>
      </c>
      <c r="J22" s="1">
        <f>ABS((F22-B22)/B21)^2</f>
        <v>1.7047491271738471</v>
      </c>
      <c r="K22" s="1">
        <f>ABS((B22-B21)/B21)^2</f>
        <v>1.1018860504086729</v>
      </c>
      <c r="L22" s="1">
        <f>F22-B22</f>
        <v>4.4653586296148919</v>
      </c>
      <c r="M22" s="1">
        <f>ABS(L22-L21)^2</f>
        <v>6.343459565337219</v>
      </c>
    </row>
    <row r="23" spans="1:13">
      <c r="A23" s="6">
        <v>35643</v>
      </c>
      <c r="B23" s="28">
        <v>9.5500000000000007</v>
      </c>
      <c r="C23" s="51">
        <f>$C$2*(B23/E19)+(1-$C$2)*(C22+D22)</f>
        <v>7.3739111844459533</v>
      </c>
      <c r="D23" s="51">
        <f>$F$2*(C23-C22)+(1-$F$2)*D22</f>
        <v>-0.73838326422936085</v>
      </c>
      <c r="E23" s="51">
        <f>$I$2*(B23/C23)+(1-$I$2)*E19</f>
        <v>1.3742182197512034</v>
      </c>
      <c r="F23" s="34">
        <f>(C22+D22)*E19</f>
        <v>10.389612382517667</v>
      </c>
      <c r="G23" s="1">
        <f>ABS(B23-F23)</f>
        <v>0.83961238251766623</v>
      </c>
      <c r="H23" s="1">
        <f>G23^2</f>
        <v>0.70494895287699189</v>
      </c>
      <c r="I23" s="4">
        <f>ABS((B23-F23)/B23)</f>
        <v>8.7917526965200651E-2</v>
      </c>
      <c r="J23" s="1">
        <f>ABS((F23-B23)/B22)^2</f>
        <v>1.434569634325107E-2</v>
      </c>
      <c r="K23" s="1">
        <f>ABS((B23-B22)/B22)^2</f>
        <v>0.13128992411492862</v>
      </c>
      <c r="L23" s="1">
        <f>F23-B23</f>
        <v>0.83961238251766623</v>
      </c>
      <c r="M23" s="1">
        <f>ABS(L23-L22)^2</f>
        <v>13.146035848339617</v>
      </c>
    </row>
    <row r="24" spans="1:13">
      <c r="A24" s="6">
        <v>35674</v>
      </c>
      <c r="B24" s="28">
        <v>17.04</v>
      </c>
      <c r="C24" s="51">
        <f>$C$2*(B24/E20)+(1-$C$2)*(C23+D23)</f>
        <v>6.9024913693805718</v>
      </c>
      <c r="D24" s="51">
        <f>$F$2*(C24-C23)+(1-$F$2)*D23</f>
        <v>-0.47141981506538144</v>
      </c>
      <c r="E24" s="51">
        <f>$I$2*(B24/C24)+(1-$I$2)*E20</f>
        <v>1.6085712161056454</v>
      </c>
      <c r="F24" s="34">
        <f>(C23+D23)*E20</f>
        <v>8.4953154594178475</v>
      </c>
      <c r="G24" s="1">
        <f>ABS(B24-F24)</f>
        <v>8.5446845405821517</v>
      </c>
      <c r="H24" s="1">
        <f>G24^2</f>
        <v>73.011633898063621</v>
      </c>
      <c r="I24" s="4">
        <f>ABS((B24-F24)/B24)</f>
        <v>0.50144862327360051</v>
      </c>
      <c r="J24" s="1">
        <f>ABS((F24-B24)/B23)^2</f>
        <v>0.80054421642020346</v>
      </c>
      <c r="K24" s="1">
        <f>ABS((B24-B23)/B23)^2</f>
        <v>0.61511581371124657</v>
      </c>
      <c r="L24" s="1">
        <f>F24-B24</f>
        <v>-8.5446845405821517</v>
      </c>
      <c r="M24" s="1">
        <f>ABS(L24-L23)^2</f>
        <v>88.065028740900715</v>
      </c>
    </row>
    <row r="25" spans="1:13">
      <c r="A25" s="6">
        <v>35704</v>
      </c>
      <c r="B25" s="28">
        <v>8.41</v>
      </c>
      <c r="C25" s="51">
        <f>$C$2*(B25/E21)+(1-$C$2)*(C24+D24)</f>
        <v>6.5327688657022316</v>
      </c>
      <c r="D25" s="51">
        <f>$F$2*(C25-C24)+(1-$F$2)*D24</f>
        <v>-0.36972250367834025</v>
      </c>
      <c r="E25" s="51">
        <f>$I$2*(B25/C25)+(1-$I$2)*E21</f>
        <v>1.0339329274143532</v>
      </c>
      <c r="F25" s="34">
        <f>(C24+D24)*E21</f>
        <v>6.0272222527362107</v>
      </c>
      <c r="G25" s="1">
        <f>ABS(B25-F25)</f>
        <v>2.3827777472637894</v>
      </c>
      <c r="H25" s="1">
        <f>G25^2</f>
        <v>5.6776297928554991</v>
      </c>
      <c r="I25" s="4">
        <f>ABS((B25-F25)/B25)</f>
        <v>0.28332672381257901</v>
      </c>
      <c r="J25" s="1">
        <f>ABS((F25-B25)/B24)^2</f>
        <v>1.9553652386732609E-2</v>
      </c>
      <c r="K25" s="1">
        <f>ABS((B25-B24)/B24)^2</f>
        <v>0.25649707123807008</v>
      </c>
      <c r="L25" s="1">
        <f>F25-B25</f>
        <v>-2.3827777472637894</v>
      </c>
      <c r="M25" s="1">
        <f>ABS(L25-L24)^2</f>
        <v>37.969095329542981</v>
      </c>
    </row>
    <row r="26" spans="1:13">
      <c r="A26" s="6">
        <v>35735</v>
      </c>
      <c r="B26" s="28">
        <v>11.15</v>
      </c>
      <c r="C26" s="51">
        <f>$C$2*(B26/E22)+(1-$C$2)*(C25+D25)</f>
        <v>6.2743065477661437</v>
      </c>
      <c r="D26" s="51">
        <f>$F$2*(C26-C25)+(1-$F$2)*D25</f>
        <v>-0.25846231793608787</v>
      </c>
      <c r="E26" s="51">
        <f>$I$2*(B26/C26)+(1-$I$2)*E22</f>
        <v>1.3931247084067333</v>
      </c>
      <c r="F26" s="34">
        <f>(C25+D25)*E22</f>
        <v>7.6826614887526627</v>
      </c>
      <c r="G26" s="1">
        <f>ABS(B26-F26)</f>
        <v>3.4673385112473376</v>
      </c>
      <c r="H26" s="1">
        <f>G26^2</f>
        <v>12.022436351578904</v>
      </c>
      <c r="I26" s="4">
        <f>ABS((B26-F26)/B26)</f>
        <v>0.31097206378899889</v>
      </c>
      <c r="J26" s="1">
        <f>ABS((F26-B26)/B25)^2</f>
        <v>0.16998104503837799</v>
      </c>
      <c r="K26" s="1">
        <f>ABS((B26-B25)/B25)^2</f>
        <v>0.10614734454905479</v>
      </c>
      <c r="L26" s="1">
        <f>F26-B26</f>
        <v>-3.4673385112473376</v>
      </c>
      <c r="M26" s="1">
        <f>ABS(L26-L25)^2</f>
        <v>1.1762720507725777</v>
      </c>
    </row>
    <row r="27" spans="1:13">
      <c r="A27" s="6">
        <v>35765</v>
      </c>
      <c r="B27" s="28">
        <v>3.74</v>
      </c>
      <c r="C27" s="51">
        <f>$C$2*(B27/E23)+(1-$C$2)*(C26+D26)</f>
        <v>5.8840724138810634</v>
      </c>
      <c r="D27" s="51">
        <f>$F$2*(C27-C26)+(1-$F$2)*D26</f>
        <v>-0.39023413388508033</v>
      </c>
      <c r="E27" s="51">
        <f>$I$2*(B27/C27)+(1-$I$2)*E23</f>
        <v>1.1701792326681073</v>
      </c>
      <c r="F27" s="34">
        <f>(C26+D26)*E23</f>
        <v>8.267082747817609</v>
      </c>
      <c r="G27" s="1">
        <f>ABS(B27-F27)</f>
        <v>4.5270827478176088</v>
      </c>
      <c r="H27" s="1">
        <f>G27^2</f>
        <v>20.494478205587832</v>
      </c>
      <c r="I27" s="4">
        <f>ABS((B27-F27)/B27)</f>
        <v>1.210449932571553</v>
      </c>
      <c r="J27" s="1">
        <f>ABS((F27-B27)/B26)^2</f>
        <v>0.16484930889893484</v>
      </c>
      <c r="K27" s="1">
        <f>ABS((B27-B26)/B26)^2</f>
        <v>0.44165858955539022</v>
      </c>
      <c r="L27" s="1">
        <f>F27-B27</f>
        <v>4.5270827478176088</v>
      </c>
      <c r="M27" s="1">
        <f>ABS(L27-L26)^2</f>
        <v>63.910771267389563</v>
      </c>
    </row>
    <row r="28" spans="1:13">
      <c r="A28" s="6">
        <v>35796</v>
      </c>
      <c r="B28" s="28">
        <v>2.34</v>
      </c>
      <c r="C28" s="51">
        <f>$C$2*(B28/E24)+(1-$C$2)*(C27+D27)</f>
        <v>5.3322731045766227</v>
      </c>
      <c r="D28" s="51">
        <f>$F$2*(C28-C27)+(1-$F$2)*D27</f>
        <v>-0.55179930930444065</v>
      </c>
      <c r="E28" s="51">
        <f>$I$2*(B28/C28)+(1-$I$2)*E24</f>
        <v>1.285432794411832</v>
      </c>
      <c r="F28" s="34">
        <f>(C27+D27)*E24</f>
        <v>8.8372301231408859</v>
      </c>
      <c r="G28" s="1">
        <f>ABS(B28-F28)</f>
        <v>6.497230123140886</v>
      </c>
      <c r="H28" s="1">
        <f>G28^2</f>
        <v>42.213999273049332</v>
      </c>
      <c r="I28" s="4">
        <f>ABS((B28-F28)/B28)</f>
        <v>2.7765940697183273</v>
      </c>
      <c r="J28" s="1">
        <f>ABS((F28-B28)/B27)^2</f>
        <v>3.0179587115051425</v>
      </c>
      <c r="K28" s="1">
        <f>ABS((B28-B27)/B27)^2</f>
        <v>0.14012410992593444</v>
      </c>
      <c r="L28" s="1">
        <f>F28-B28</f>
        <v>6.497230123140886</v>
      </c>
      <c r="M28" s="1">
        <f>ABS(L28-L27)^2</f>
        <v>3.8814806804931981</v>
      </c>
    </row>
    <row r="29" spans="1:13">
      <c r="A29" s="6">
        <v>35827</v>
      </c>
      <c r="B29" s="28">
        <v>1.74</v>
      </c>
      <c r="C29" s="51">
        <f>$C$2*(B29/E25)+(1-$C$2)*(C28+D28)</f>
        <v>4.65657067648847</v>
      </c>
      <c r="D29" s="51">
        <f>$F$2*(C29-C28)+(1-$F$2)*D28</f>
        <v>-0.67570242808815273</v>
      </c>
      <c r="E29" s="51">
        <f>$I$2*(B29/C29)+(1-$I$2)*E25</f>
        <v>0.85153439479350346</v>
      </c>
      <c r="F29" s="34">
        <f>(C28+D28)*E25</f>
        <v>4.9426892655733701</v>
      </c>
      <c r="G29" s="1">
        <f>ABS(B29-F29)</f>
        <v>3.2026892655733699</v>
      </c>
      <c r="H29" s="1">
        <f>G29^2</f>
        <v>10.257218531818891</v>
      </c>
      <c r="I29" s="4">
        <f>ABS((B29-F29)/B29)</f>
        <v>1.840626014697339</v>
      </c>
      <c r="J29" s="1">
        <f>ABS((F29-B29)/B28)^2</f>
        <v>1.8732592833331312</v>
      </c>
      <c r="K29" s="1">
        <f>ABS((B29-B28)/B28)^2</f>
        <v>6.5746219592373423E-2</v>
      </c>
      <c r="L29" s="1">
        <f>F29-B29</f>
        <v>3.2026892655733699</v>
      </c>
      <c r="M29" s="1">
        <f>ABS(L29-L28)^2</f>
        <v>10.853999462181704</v>
      </c>
    </row>
    <row r="30" spans="1:13">
      <c r="A30" s="6">
        <v>35855</v>
      </c>
      <c r="B30" s="28">
        <v>1.21</v>
      </c>
      <c r="C30" s="51">
        <f>$C$2*(B30/E26)+(1-$C$2)*(C29+D29)</f>
        <v>3.8563756172383017</v>
      </c>
      <c r="D30" s="51">
        <f>$F$2*(C30-C29)+(1-$F$2)*D29</f>
        <v>-0.80019505925016832</v>
      </c>
      <c r="E30" s="51">
        <f>$I$2*(B30/C30)+(1-$I$2)*E26</f>
        <v>1.094952441570298</v>
      </c>
      <c r="F30" s="34">
        <f>(C29+D29)*E26</f>
        <v>5.5458459177583155</v>
      </c>
      <c r="G30" s="1">
        <f>ABS(B30-F30)</f>
        <v>4.3358459177583155</v>
      </c>
      <c r="H30" s="1">
        <f>G30^2</f>
        <v>18.79955982254145</v>
      </c>
      <c r="I30" s="4">
        <f>ABS((B30-F30)/B30)</f>
        <v>3.5833437336845582</v>
      </c>
      <c r="J30" s="1">
        <f>ABS((F30-B30)/B29)^2</f>
        <v>6.2093935204589288</v>
      </c>
      <c r="K30" s="1">
        <f>ABS((B30-B29)/B29)^2</f>
        <v>9.2779759545514609E-2</v>
      </c>
      <c r="L30" s="1">
        <f>F30-B30</f>
        <v>4.3358459177583155</v>
      </c>
      <c r="M30" s="1">
        <f>ABS(L30-L29)^2</f>
        <v>1.2840439983909939</v>
      </c>
    </row>
    <row r="31" spans="1:13">
      <c r="A31" s="6">
        <v>35886</v>
      </c>
      <c r="B31" s="28">
        <v>1.1499999999999999</v>
      </c>
      <c r="C31" s="51">
        <f>$C$2*(B31/E27)+(1-$C$2)*(C30+D30)</f>
        <v>2.9732435894909939</v>
      </c>
      <c r="D31" s="51">
        <f>$F$2*(C31-C30)+(1-$F$2)*D30</f>
        <v>-0.88313202774730781</v>
      </c>
      <c r="E31" s="51">
        <f>$I$2*(B31/C31)+(1-$I$2)*E27</f>
        <v>0.9537664114244806</v>
      </c>
      <c r="F31" s="34">
        <f>(C30+D30)*E27</f>
        <v>3.576279020241742</v>
      </c>
      <c r="G31" s="1">
        <f>ABS(B31-F31)</f>
        <v>2.4262790202417421</v>
      </c>
      <c r="H31" s="1">
        <f>G31^2</f>
        <v>5.8868298840652278</v>
      </c>
      <c r="I31" s="4">
        <f>ABS((B31-F31)/B31)</f>
        <v>2.1098078436884715</v>
      </c>
      <c r="J31" s="1">
        <f>ABS((F31-B31)/B30)^2</f>
        <v>4.0207840202617504</v>
      </c>
      <c r="K31" s="1">
        <f>ABS((B31-B30)/B30)^2</f>
        <v>2.4588484393142586E-3</v>
      </c>
      <c r="L31" s="1">
        <f>F31-B31</f>
        <v>2.4262790202417421</v>
      </c>
      <c r="M31" s="1">
        <f>ABS(L31-L30)^2</f>
        <v>3.6464457360910716</v>
      </c>
    </row>
    <row r="32" spans="1:13">
      <c r="A32" s="6">
        <v>35916</v>
      </c>
      <c r="B32" s="28">
        <v>1.72</v>
      </c>
      <c r="C32" s="51">
        <f>$C$2*(B32/E28)+(1-$C$2)*(C31+D31)</f>
        <v>2.0600299417699435</v>
      </c>
      <c r="D32" s="51">
        <f>$F$2*(C32-C31)+(1-$F$2)*D31</f>
        <v>-0.9132136477210504</v>
      </c>
      <c r="E32" s="51">
        <f>$I$2*(B32/C32)+(1-$I$2)*E28</f>
        <v>1.1609841994314563</v>
      </c>
      <c r="F32" s="34">
        <f>(C31+D31)*E28</f>
        <v>2.6866979454446649</v>
      </c>
      <c r="G32" s="1">
        <f>ABS(B32-F32)</f>
        <v>0.96669794544466492</v>
      </c>
      <c r="H32" s="1">
        <f>G32^2</f>
        <v>0.93450491772693633</v>
      </c>
      <c r="I32" s="4">
        <f>ABS((B32-F32)/B32)</f>
        <v>0.56203368921201446</v>
      </c>
      <c r="J32" s="1">
        <f>ABS((F32-B32)/B31)^2</f>
        <v>0.70661997559692746</v>
      </c>
      <c r="K32" s="1">
        <f>ABS((B32-B31)/B31)^2</f>
        <v>0.24567107750472597</v>
      </c>
      <c r="L32" s="1">
        <f>F32-B32</f>
        <v>0.96669794544466492</v>
      </c>
      <c r="M32" s="1">
        <f>ABS(L32-L31)^2</f>
        <v>2.1303769139057911</v>
      </c>
    </row>
    <row r="33" spans="1:13">
      <c r="A33" s="6">
        <v>35947</v>
      </c>
      <c r="B33" s="28">
        <v>2.4</v>
      </c>
      <c r="C33" s="51">
        <f>$C$2*(B33/E29)+(1-$C$2)*(C32+D32)</f>
        <v>1.2136812786793689</v>
      </c>
      <c r="D33" s="51">
        <f>$F$2*(C33-C32)+(1-$F$2)*D32</f>
        <v>-0.84634866309057455</v>
      </c>
      <c r="E33" s="51">
        <f>$I$2*(B33/C33)+(1-$I$2)*E29</f>
        <v>1.1625693685357672</v>
      </c>
      <c r="F33" s="34">
        <f>(C32+D32)*E29</f>
        <v>0.97655351889225261</v>
      </c>
      <c r="G33" s="1">
        <f>ABS(B33-F33)</f>
        <v>1.4234464811077472</v>
      </c>
      <c r="H33" s="1">
        <f>G33^2</f>
        <v>2.0261998845780282</v>
      </c>
      <c r="I33" s="4">
        <f>ABS((B33-F33)/B33)</f>
        <v>0.59310270046156133</v>
      </c>
      <c r="J33" s="1">
        <f>ABS((F33-B33)/B32)^2</f>
        <v>0.68489720273729993</v>
      </c>
      <c r="K33" s="1">
        <f>ABS((B33-B32)/B32)^2</f>
        <v>0.15630070308274741</v>
      </c>
      <c r="L33" s="1">
        <f>F33-B33</f>
        <v>-1.4234464811077472</v>
      </c>
      <c r="M33" s="1">
        <f>ABS(L33-L32)^2</f>
        <v>5.7127903797795598</v>
      </c>
    </row>
    <row r="34" spans="1:13">
      <c r="A34" s="6">
        <v>35977</v>
      </c>
      <c r="B34" s="28">
        <v>5.07</v>
      </c>
      <c r="C34" s="51">
        <f>$C$2*(B34/E30)+(1-$C$2)*(C33+D33)</f>
        <v>0.53785275973354418</v>
      </c>
      <c r="D34" s="51">
        <f>$F$2*(C34-C33)+(1-$F$2)*D33</f>
        <v>-0.67582851894582474</v>
      </c>
      <c r="E34" s="51">
        <f>$I$2*(B34/C34)+(1-$I$2)*E30</f>
        <v>3.3965027936121563</v>
      </c>
      <c r="F34" s="34">
        <f>(C33+D33)*E30</f>
        <v>0.40221174430735412</v>
      </c>
      <c r="G34" s="1">
        <f>ABS(B34-F34)</f>
        <v>4.6677882556926464</v>
      </c>
      <c r="H34" s="1">
        <f>G34^2</f>
        <v>21.788247199982198</v>
      </c>
      <c r="I34" s="4">
        <f>ABS((B34-F34)/B34)</f>
        <v>0.92066829500841152</v>
      </c>
      <c r="J34" s="1">
        <f>ABS((F34-B34)/B33)^2</f>
        <v>3.7826818055524654</v>
      </c>
      <c r="K34" s="1">
        <f>ABS((B34-B33)/B33)^2</f>
        <v>1.2376562500000006</v>
      </c>
      <c r="L34" s="1">
        <f>F34-B34</f>
        <v>-4.6677882556926464</v>
      </c>
      <c r="M34" s="1">
        <f>ABS(L34-L33)^2</f>
        <v>10.525753550316693</v>
      </c>
    </row>
    <row r="35" spans="1:13">
      <c r="A35" s="6">
        <v>36008</v>
      </c>
      <c r="B35" s="28">
        <v>8.89</v>
      </c>
      <c r="C35" s="51">
        <f>$C$2*(B35/E31)+(1-$C$2)*(C34+D34)</f>
        <v>0.24038072605217986</v>
      </c>
      <c r="D35" s="51">
        <f>$F$2*(C35-C34)+(1-$F$2)*D34</f>
        <v>-0.29747203368136432</v>
      </c>
      <c r="E35" s="51">
        <f>$I$2*(B35/C35)+(1-$I$2)*E31</f>
        <v>10.906823572635179</v>
      </c>
      <c r="F35" s="34">
        <f>(C34+D34)*E31</f>
        <v>-0.13159664472746505</v>
      </c>
      <c r="G35" s="1">
        <f>ABS(B35-F35)</f>
        <v>9.0215966447274649</v>
      </c>
      <c r="H35" s="1">
        <f>G35^2</f>
        <v>81.389206020157857</v>
      </c>
      <c r="I35" s="4">
        <f>ABS((B35-F35)/B35)</f>
        <v>1.0148027721853166</v>
      </c>
      <c r="J35" s="1">
        <f>ABS((F35-B35)/B34)^2</f>
        <v>3.1662914860652189</v>
      </c>
      <c r="K35" s="1">
        <f>ABS((B35-B34)/B34)^2</f>
        <v>0.56768942886375739</v>
      </c>
      <c r="L35" s="1">
        <f>F35-B35</f>
        <v>-9.0215966447274649</v>
      </c>
      <c r="M35" s="1">
        <f>ABS(L35-L34)^2</f>
        <v>18.95564748842996</v>
      </c>
    </row>
    <row r="36" spans="1:13">
      <c r="A36" s="6">
        <v>36039</v>
      </c>
      <c r="B36" s="28">
        <v>8.4</v>
      </c>
      <c r="C36" s="51">
        <f>$C$2*(B36/E32)+(1-$C$2)*(C35+D35)</f>
        <v>0.23460183993673672</v>
      </c>
      <c r="D36" s="51">
        <f>$F$2*(C36-C35)+(1-$F$2)*D35</f>
        <v>-5.7788861154431381E-3</v>
      </c>
      <c r="E36" s="51">
        <f>$I$2*(B36/C36)+(1-$I$2)*E32</f>
        <v>10.731471617285388</v>
      </c>
      <c r="F36" s="34">
        <f>(C35+D35)*E32</f>
        <v>-6.628210608236372E-2</v>
      </c>
      <c r="G36" s="1">
        <f>ABS(B36-F36)</f>
        <v>8.4662821060823639</v>
      </c>
      <c r="H36" s="1">
        <f>G36^2</f>
        <v>71.677932699770423</v>
      </c>
      <c r="I36" s="4">
        <f>ABS((B36-F36)/B36)</f>
        <v>1.0078907269145672</v>
      </c>
      <c r="J36" s="1">
        <f>ABS((F36-B36)/B35)^2</f>
        <v>0.90694708478922381</v>
      </c>
      <c r="K36" s="1">
        <f>ABS((B36-B35)/B35)^2</f>
        <v>3.0380060760121542E-3</v>
      </c>
      <c r="L36" s="1">
        <f>F36-B36</f>
        <v>-8.4662821060823639</v>
      </c>
      <c r="M36" s="1">
        <f>ABS(L36-L35)^2</f>
        <v>0.30837423683062143</v>
      </c>
    </row>
    <row r="37" spans="1:13">
      <c r="A37" s="6">
        <v>36069</v>
      </c>
      <c r="B37" s="28">
        <v>10.38</v>
      </c>
      <c r="C37" s="51">
        <f>$C$2*(B37/E33)+(1-$C$2)*(C36+D36)</f>
        <v>0.57680986184474925</v>
      </c>
      <c r="D37" s="51">
        <f>$F$2*(C37-C36)+(1-$F$2)*D36</f>
        <v>0.34220802190801253</v>
      </c>
      <c r="E37" s="51">
        <f>$I$2*(B37/C37)+(1-$I$2)*E33</f>
        <v>5.8126666510298799</v>
      </c>
      <c r="F37" s="34">
        <f>(C36+D36)*E33</f>
        <v>0.2660225569305103</v>
      </c>
      <c r="G37" s="1">
        <f>ABS(B37-F37)</f>
        <v>10.113977443069491</v>
      </c>
      <c r="H37" s="1">
        <f>G37^2</f>
        <v>102.29253971891848</v>
      </c>
      <c r="I37" s="4">
        <f>ABS((B37-F37)/B37)</f>
        <v>0.97437162264638633</v>
      </c>
      <c r="J37" s="1">
        <f>ABS((F37-B37)/B36)^2</f>
        <v>1.4497242023656245</v>
      </c>
      <c r="K37" s="1">
        <f>ABS((B37-B36)/B36)^2</f>
        <v>5.5561224489795939E-2</v>
      </c>
      <c r="L37" s="1">
        <f>F37-B37</f>
        <v>-10.113977443069491</v>
      </c>
      <c r="M37" s="1">
        <f>ABS(L37-L36)^2</f>
        <v>2.7148999235291211</v>
      </c>
    </row>
    <row r="38" spans="1:13">
      <c r="A38" s="6">
        <v>36100</v>
      </c>
      <c r="B38" s="28">
        <v>6.07</v>
      </c>
      <c r="C38" s="51">
        <f>$C$2*(B38/E34)+(1-$C$2)*(C37+D37)</f>
        <v>0.95374244691359911</v>
      </c>
      <c r="D38" s="51">
        <f>$F$2*(C38-C37)+(1-$F$2)*D37</f>
        <v>0.37693258506884986</v>
      </c>
      <c r="E38" s="51">
        <f>$I$2*(B38/C38)+(1-$I$2)*E34</f>
        <v>4.216383355322276</v>
      </c>
      <c r="F38" s="34">
        <f>(C37+D37)*E34</f>
        <v>3.1214468095457875</v>
      </c>
      <c r="G38" s="1">
        <f>ABS(B38-F38)</f>
        <v>2.9485531904542128</v>
      </c>
      <c r="H38" s="1">
        <f>G38^2</f>
        <v>8.6939659169377173</v>
      </c>
      <c r="I38" s="4">
        <f>ABS((B38-F38)/B38)</f>
        <v>0.48575835098092468</v>
      </c>
      <c r="J38" s="1">
        <f>ABS((F38-B38)/B37)^2</f>
        <v>8.069065229318384E-2</v>
      </c>
      <c r="K38" s="1">
        <f>ABS((B38-B37)/B37)^2</f>
        <v>0.17240896046569473</v>
      </c>
      <c r="L38" s="1">
        <f>F38-B38</f>
        <v>-2.9485531904542128</v>
      </c>
      <c r="M38" s="1">
        <f>ABS(L38-L37)^2</f>
        <v>51.343304719967215</v>
      </c>
    </row>
    <row r="39" spans="1:13">
      <c r="A39" s="6">
        <v>36130</v>
      </c>
      <c r="B39" s="28">
        <v>2.02</v>
      </c>
      <c r="C39" s="51">
        <f>$C$2*(B39/E35)+(1-$C$2)*(C38+D38)</f>
        <v>1.2848562572226263</v>
      </c>
      <c r="D39" s="51">
        <f>$F$2*(C39-C38)+(1-$F$2)*D38</f>
        <v>0.3311138103090272</v>
      </c>
      <c r="E39" s="51">
        <f>$I$2*(B39/C39)+(1-$I$2)*E35</f>
        <v>8.3281275507962214</v>
      </c>
      <c r="F39" s="34">
        <f>(C38+D38)*E35</f>
        <v>14.513437806343246</v>
      </c>
      <c r="G39" s="1">
        <f>ABS(B39-F39)</f>
        <v>12.493437806343247</v>
      </c>
      <c r="H39" s="1">
        <f>G39^2</f>
        <v>156.08598822096675</v>
      </c>
      <c r="I39" s="4">
        <f>ABS((B39-F39)/B39)</f>
        <v>6.184870201160023</v>
      </c>
      <c r="J39" s="1">
        <f>ABS((F39-B39)/B38)^2</f>
        <v>4.2362983267960219</v>
      </c>
      <c r="K39" s="1">
        <f>ABS((B39-B38)/B38)^2</f>
        <v>0.44517694443464378</v>
      </c>
      <c r="L39" s="1">
        <f>F39-B39</f>
        <v>12.493437806343247</v>
      </c>
      <c r="M39" s="1">
        <f>ABS(L39-L38)^2</f>
        <v>238.45508594517378</v>
      </c>
    </row>
    <row r="40" spans="1:13">
      <c r="A40" s="6">
        <v>36161</v>
      </c>
      <c r="B40" s="28">
        <v>1.23</v>
      </c>
      <c r="C40" s="51">
        <f>$C$2*(B40/E36)+(1-$C$2)*(C39+D39)</f>
        <v>1.5559159373709468</v>
      </c>
      <c r="D40" s="51">
        <f>$F$2*(C40-C39)+(1-$F$2)*D39</f>
        <v>0.27105968014832049</v>
      </c>
      <c r="E40" s="51">
        <f>$I$2*(B40/C40)+(1-$I$2)*E36</f>
        <v>7.9852918231703045</v>
      </c>
      <c r="F40" s="34">
        <f>(C39+D39)*E36</f>
        <v>17.341736914098693</v>
      </c>
      <c r="G40" s="1">
        <f>ABS(B40-F40)</f>
        <v>16.111736914098692</v>
      </c>
      <c r="H40" s="1">
        <f>G40^2</f>
        <v>259.58806638913046</v>
      </c>
      <c r="I40" s="4">
        <f>ABS((B40-F40)/B40)</f>
        <v>13.098973100893247</v>
      </c>
      <c r="J40" s="1">
        <f>ABS((F40-B40)/B39)^2</f>
        <v>63.618288988611518</v>
      </c>
      <c r="K40" s="1">
        <f>ABS((B40-B39)/B39)^2</f>
        <v>0.15295069110871484</v>
      </c>
      <c r="L40" s="1">
        <f>F40-B40</f>
        <v>16.111736914098692</v>
      </c>
      <c r="M40" s="1">
        <f>ABS(L40-L39)^2</f>
        <v>13.092088433183855</v>
      </c>
    </row>
    <row r="41" spans="1:13">
      <c r="A41" s="6">
        <v>36192</v>
      </c>
      <c r="B41" s="28">
        <v>1.1000000000000001</v>
      </c>
      <c r="C41" s="51">
        <f>$C$2*(B41/E37)+(1-$C$2)*(C40+D40)</f>
        <v>1.7614662970516335</v>
      </c>
      <c r="D41" s="51">
        <f>$F$2*(C41-C40)+(1-$F$2)*D40</f>
        <v>0.20555035968068669</v>
      </c>
      <c r="E41" s="51">
        <f>$I$2*(B41/C41)+(1-$I$2)*E37</f>
        <v>4.3794326305988056</v>
      </c>
      <c r="F41" s="34">
        <f>(C40+D40)*E37</f>
        <v>10.619600244198967</v>
      </c>
      <c r="G41" s="1">
        <f>ABS(B41-F41)</f>
        <v>9.5196002441989673</v>
      </c>
      <c r="H41" s="1">
        <f>G41^2</f>
        <v>90.62278880935304</v>
      </c>
      <c r="I41" s="4">
        <f>ABS((B41-F41)/B41)</f>
        <v>8.6541820401808796</v>
      </c>
      <c r="J41" s="1">
        <f>ABS((F41-B41)/B40)^2</f>
        <v>59.900052091581095</v>
      </c>
      <c r="K41" s="1">
        <f>ABS((B41-B40)/B40)^2</f>
        <v>1.1170599510873139E-2</v>
      </c>
      <c r="L41" s="1">
        <f>F41-B41</f>
        <v>9.5196002441989673</v>
      </c>
      <c r="M41" s="1">
        <f>ABS(L41-L40)^2</f>
        <v>43.456265874636635</v>
      </c>
    </row>
    <row r="42" spans="1:13">
      <c r="A42" s="6">
        <v>36220</v>
      </c>
      <c r="B42" s="28">
        <v>1.1200000000000001</v>
      </c>
      <c r="C42" s="51">
        <f>$C$2*(B42/E38)+(1-$C$2)*(C41+D41)</f>
        <v>1.898961240194337</v>
      </c>
      <c r="D42" s="51">
        <f>$F$2*(C42-C41)+(1-$F$2)*D41</f>
        <v>0.1374949431427035</v>
      </c>
      <c r="E42" s="51">
        <f>$I$2*(B42/C42)+(1-$I$2)*E38</f>
        <v>3.2145404644047848</v>
      </c>
      <c r="F42" s="34">
        <f>(C41+D41)*E38</f>
        <v>8.2936962910878265</v>
      </c>
      <c r="G42" s="1">
        <f>ABS(B42-F42)</f>
        <v>7.1736962910878264</v>
      </c>
      <c r="H42" s="1">
        <f>G42^2</f>
        <v>51.461918476767238</v>
      </c>
      <c r="I42" s="4">
        <f>ABS((B42-F42)/B42)</f>
        <v>6.4050859741855586</v>
      </c>
      <c r="J42" s="1">
        <f>ABS((F42-B42)/B41)^2</f>
        <v>42.530511137824156</v>
      </c>
      <c r="K42" s="1">
        <f>ABS((B42-B41)/B41)^2</f>
        <v>3.3057851239669467E-4</v>
      </c>
      <c r="L42" s="1">
        <f>F42-B42</f>
        <v>7.1736962910878264</v>
      </c>
      <c r="M42" s="1">
        <f>ABS(L42-L41)^2</f>
        <v>5.5032653572224781</v>
      </c>
    </row>
    <row r="43" spans="1:13">
      <c r="A43" s="6">
        <v>36251</v>
      </c>
      <c r="B43" s="28">
        <v>1.33</v>
      </c>
      <c r="C43" s="51">
        <f>$C$2*(B43/E39)+(1-$C$2)*(C42+D42)</f>
        <v>1.9613859595355978</v>
      </c>
      <c r="D43" s="51">
        <f>$F$2*(C43-C42)+(1-$F$2)*D42</f>
        <v>6.2424719341260815E-2</v>
      </c>
      <c r="E43" s="51">
        <f>$I$2*(B43/C43)+(1-$I$2)*E39</f>
        <v>6.2148090693538789</v>
      </c>
      <c r="F43" s="34">
        <f>(C42+D42)*E39</f>
        <v>16.959866846438526</v>
      </c>
      <c r="G43" s="1">
        <f>ABS(B43-F43)</f>
        <v>15.629866846438526</v>
      </c>
      <c r="H43" s="1">
        <f>G43^2</f>
        <v>244.2927376373982</v>
      </c>
      <c r="I43" s="4">
        <f>ABS((B43-F43)/B43)</f>
        <v>11.751779583788364</v>
      </c>
      <c r="J43" s="1">
        <f>ABS((F43-B43)/B42)^2</f>
        <v>194.74867477471153</v>
      </c>
      <c r="K43" s="1">
        <f>ABS((B43-B42)/B42)^2</f>
        <v>3.5156249999999979E-2</v>
      </c>
      <c r="L43" s="1">
        <f>F43-B43</f>
        <v>15.629866846438526</v>
      </c>
      <c r="M43" s="1">
        <f>ABS(L43-L42)^2</f>
        <v>71.506820461180155</v>
      </c>
    </row>
    <row r="44" spans="1:13">
      <c r="A44" s="6">
        <v>36281</v>
      </c>
      <c r="B44" s="28">
        <v>2.1800000000000002</v>
      </c>
      <c r="C44" s="51">
        <f>$C$2*(B44/E40)+(1-$C$2)*(C43+D43)</f>
        <v>1.9537783593034941</v>
      </c>
      <c r="D44" s="51">
        <f>$F$2*(C44-C43)+(1-$F$2)*D43</f>
        <v>-7.6076002321037173E-3</v>
      </c>
      <c r="E44" s="51">
        <f>$I$2*(B44/C44)+(1-$I$2)*E40</f>
        <v>6.0875945098180875</v>
      </c>
      <c r="F44" s="34">
        <f>(C43+D43)*E40</f>
        <v>16.160718865680124</v>
      </c>
      <c r="G44" s="1">
        <f>ABS(B44-F44)</f>
        <v>13.980718865680124</v>
      </c>
      <c r="H44" s="1">
        <f>G44^2</f>
        <v>195.46050000118416</v>
      </c>
      <c r="I44" s="4">
        <f>ABS((B44-F44)/B44)</f>
        <v>6.4131737915963871</v>
      </c>
      <c r="J44" s="1">
        <f>ABS((F44-B44)/B43)^2</f>
        <v>110.49833229757709</v>
      </c>
      <c r="K44" s="1">
        <f>ABS((B44-B43)/B43)^2</f>
        <v>0.40844592684719322</v>
      </c>
      <c r="L44" s="1">
        <f>F44-B44</f>
        <v>13.980718865680124</v>
      </c>
      <c r="M44" s="1">
        <f>ABS(L44-L43)^2</f>
        <v>2.7196890624395138</v>
      </c>
    </row>
    <row r="45" spans="1:13">
      <c r="A45" s="6">
        <v>36312</v>
      </c>
      <c r="B45" s="28">
        <v>3.63</v>
      </c>
      <c r="C45" s="51">
        <f>$C$2*(B45/E41)+(1-$C$2)*(C44+D44)</f>
        <v>1.9014789280585365</v>
      </c>
      <c r="D45" s="51">
        <f>$F$2*(C45-C44)+(1-$F$2)*D44</f>
        <v>-5.2299431244957617E-2</v>
      </c>
      <c r="E45" s="51">
        <f>$I$2*(B45/C45)+(1-$I$2)*E41</f>
        <v>3.6969880090113798</v>
      </c>
      <c r="F45" s="34">
        <f>(C44+D44)*E41</f>
        <v>8.5231237269944931</v>
      </c>
      <c r="G45" s="1">
        <f>ABS(B45-F45)</f>
        <v>4.8931237269944932</v>
      </c>
      <c r="H45" s="1">
        <f>G45^2</f>
        <v>23.942659807676478</v>
      </c>
      <c r="I45" s="4">
        <f>ABS((B45-F45)/B45)</f>
        <v>1.3479679688690065</v>
      </c>
      <c r="J45" s="1">
        <f>ABS((F45-B45)/B44)^2</f>
        <v>5.0380144364271686</v>
      </c>
      <c r="K45" s="1">
        <f>ABS((B45-B44)/B44)^2</f>
        <v>0.44240804646073534</v>
      </c>
      <c r="L45" s="1">
        <f>F45-B45</f>
        <v>4.8931237269944932</v>
      </c>
      <c r="M45" s="1">
        <f>ABS(L45-L44)^2</f>
        <v>82.58438540466274</v>
      </c>
    </row>
    <row r="46" spans="1:13">
      <c r="A46" s="6">
        <v>36342</v>
      </c>
      <c r="B46" s="28">
        <v>4.26</v>
      </c>
      <c r="C46" s="51">
        <f>$C$2*(B46/E42)+(1-$C$2)*(C45+D45)</f>
        <v>1.828221458215231</v>
      </c>
      <c r="D46" s="51">
        <f>$F$2*(C46-C45)+(1-$F$2)*D45</f>
        <v>-7.32574698433055E-2</v>
      </c>
      <c r="E46" s="51">
        <f>$I$2*(B46/C46)+(1-$I$2)*E42</f>
        <v>2.970223476594223</v>
      </c>
      <c r="F46" s="34">
        <f>(C45+D45)*E42</f>
        <v>5.9442623184549284</v>
      </c>
      <c r="G46" s="1">
        <f>ABS(B46-F46)</f>
        <v>1.6842623184549286</v>
      </c>
      <c r="H46" s="1">
        <f>G46^2</f>
        <v>2.8367395573671712</v>
      </c>
      <c r="I46" s="4">
        <f>ABS((B46-F46)/B46)</f>
        <v>0.39536674142134476</v>
      </c>
      <c r="J46" s="1">
        <f>ABS((F46-B46)/B45)^2</f>
        <v>0.21528125411645921</v>
      </c>
      <c r="K46" s="1">
        <f>ABS((B46-B45)/B45)^2</f>
        <v>3.0120893381599609E-2</v>
      </c>
      <c r="L46" s="1">
        <f>F46-B46</f>
        <v>1.6842623184549286</v>
      </c>
      <c r="M46" s="1">
        <f>ABS(L46-L45)^2</f>
        <v>10.296791539214519</v>
      </c>
    </row>
    <row r="47" spans="1:13">
      <c r="A47" s="6">
        <v>36373</v>
      </c>
      <c r="B47" s="28">
        <v>11.78</v>
      </c>
      <c r="C47" s="51">
        <f>$C$2*(B47/E43)+(1-$C$2)*(C46+D46)</f>
        <v>1.7605843284026275</v>
      </c>
      <c r="D47" s="51">
        <f>$F$2*(C47-C46)+(1-$F$2)*D46</f>
        <v>-6.7637129812603503E-2</v>
      </c>
      <c r="E47" s="51">
        <f>$I$2*(B47/C47)+(1-$I$2)*E43</f>
        <v>6.3463456308634791</v>
      </c>
      <c r="F47" s="34">
        <f>(C46+D46)*E43</f>
        <v>10.906766111323298</v>
      </c>
      <c r="G47" s="1">
        <f>ABS(B47-F47)</f>
        <v>0.87323388867670104</v>
      </c>
      <c r="H47" s="1">
        <f>G47^2</f>
        <v>0.76253742433343308</v>
      </c>
      <c r="I47" s="4">
        <f>ABS((B47-F47)/B47)</f>
        <v>7.4128513470008581E-2</v>
      </c>
      <c r="J47" s="1">
        <f>ABS((F47-B47)/B46)^2</f>
        <v>4.2018637413951877E-2</v>
      </c>
      <c r="K47" s="1">
        <f>ABS((B47-B46)/B46)^2</f>
        <v>3.1161365690229008</v>
      </c>
      <c r="L47" s="1">
        <f>F47-B47</f>
        <v>-0.87323388867670104</v>
      </c>
      <c r="M47" s="1">
        <f>ABS(L47-L46)^2</f>
        <v>6.5407868494926715</v>
      </c>
    </row>
    <row r="48" spans="1:13">
      <c r="A48" s="6">
        <v>36404</v>
      </c>
      <c r="B48" s="28">
        <v>12.09</v>
      </c>
      <c r="C48" s="51">
        <f>$C$2*(B48/E44)+(1-$C$2)*(C47+D47)</f>
        <v>1.7046695506060645</v>
      </c>
      <c r="D48" s="51">
        <f>$F$2*(C48-C47)+(1-$F$2)*D47</f>
        <v>-5.5914777796562953E-2</v>
      </c>
      <c r="E48" s="51">
        <f>$I$2*(B48/C48)+(1-$I$2)*E44</f>
        <v>6.3651393810319083</v>
      </c>
      <c r="F48" s="34">
        <f>(C47+D47)*E44</f>
        <v>10.305976071548541</v>
      </c>
      <c r="G48" s="1">
        <f>ABS(B48-F48)</f>
        <v>1.7840239284514592</v>
      </c>
      <c r="H48" s="1">
        <f>G48^2</f>
        <v>3.1827413772873769</v>
      </c>
      <c r="I48" s="4">
        <f>ABS((B48-F48)/B48)</f>
        <v>0.1475619461084747</v>
      </c>
      <c r="J48" s="1">
        <f>ABS((F48-B48)/B47)^2</f>
        <v>2.2935635038577783E-2</v>
      </c>
      <c r="K48" s="1">
        <f>ABS((B48-B47)/B47)^2</f>
        <v>6.9252077562327098E-4</v>
      </c>
      <c r="L48" s="1">
        <f>F48-B48</f>
        <v>-1.7840239284514592</v>
      </c>
      <c r="M48" s="1">
        <f>ABS(L48-L47)^2</f>
        <v>0.82953849655290557</v>
      </c>
    </row>
    <row r="49" spans="1:13">
      <c r="A49" s="6">
        <v>36434</v>
      </c>
      <c r="B49" s="28">
        <v>10.01</v>
      </c>
      <c r="C49" s="51">
        <f>$C$2*(B49/E45)+(1-$C$2)*(C48+D48)</f>
        <v>1.6911089448558374</v>
      </c>
      <c r="D49" s="51">
        <f>$F$2*(C49-C48)+(1-$F$2)*D48</f>
        <v>-1.3560605750227106E-2</v>
      </c>
      <c r="E49" s="51">
        <f>$I$2*(B49/C49)+(1-$I$2)*E45</f>
        <v>4.3108709798856246</v>
      </c>
      <c r="F49" s="34">
        <f>(C48+D48)*E45</f>
        <v>6.0954266248770086</v>
      </c>
      <c r="G49" s="1">
        <f>ABS(B49-F49)</f>
        <v>3.9145733751229912</v>
      </c>
      <c r="H49" s="1">
        <f>G49^2</f>
        <v>15.323884709221806</v>
      </c>
      <c r="I49" s="4">
        <f>ABS((B49-F49)/B49)</f>
        <v>0.39106627124105808</v>
      </c>
      <c r="J49" s="1">
        <f>ABS((F49-B49)/B48)^2</f>
        <v>0.10483740781485021</v>
      </c>
      <c r="K49" s="1">
        <f>ABS((B49-B48)/B48)^2</f>
        <v>2.9598797548849583E-2</v>
      </c>
      <c r="L49" s="1">
        <f>F49-B49</f>
        <v>-3.9145733751229912</v>
      </c>
      <c r="M49" s="1">
        <f>ABS(L49-L48)^2</f>
        <v>4.5392409447123709</v>
      </c>
    </row>
    <row r="50" spans="1:13">
      <c r="A50" s="6">
        <v>36465</v>
      </c>
      <c r="B50" s="28">
        <v>17.66</v>
      </c>
      <c r="C50" s="51">
        <f>$C$2*(B50/E46)+(1-$C$2)*(C49+D49)</f>
        <v>1.8482735531281216</v>
      </c>
      <c r="D50" s="51">
        <f>$F$2*(C50-C49)+(1-$F$2)*D49</f>
        <v>0.15716460827228418</v>
      </c>
      <c r="E50" s="51">
        <f>$I$2*(B50/C50)+(1-$I$2)*E46</f>
        <v>4.7892267369691375</v>
      </c>
      <c r="F50" s="34">
        <f>(C49+D49)*E46</f>
        <v>4.9826934599331301</v>
      </c>
      <c r="G50" s="1">
        <f>ABS(B50-F50)</f>
        <v>12.677306540066869</v>
      </c>
      <c r="H50" s="1">
        <f>G50^2</f>
        <v>160.71410111082221</v>
      </c>
      <c r="I50" s="4">
        <f>ABS((B50-F50)/B50)</f>
        <v>0.71785427746698016</v>
      </c>
      <c r="J50" s="1">
        <f>ABS((F50-B50)/B49)^2</f>
        <v>1.6039315440885009</v>
      </c>
      <c r="K50" s="1">
        <f>ABS((B50-B49)/B49)^2</f>
        <v>0.58405630333702274</v>
      </c>
      <c r="L50" s="1">
        <f>F50-B50</f>
        <v>-12.677306540066869</v>
      </c>
      <c r="M50" s="1">
        <f>ABS(L50-L49)^2</f>
        <v>76.785492520007352</v>
      </c>
    </row>
    <row r="51" spans="1:13">
      <c r="A51" s="6">
        <v>36495</v>
      </c>
      <c r="B51" s="28">
        <v>6.06</v>
      </c>
      <c r="C51" s="51">
        <f>$C$2*(B51/E47)+(1-$C$2)*(C50+D50)</f>
        <v>1.9634158627665685</v>
      </c>
      <c r="D51" s="51">
        <f>$F$2*(C51-C50)+(1-$F$2)*D50</f>
        <v>0.11514230963844696</v>
      </c>
      <c r="E51" s="51">
        <f>$I$2*(B51/C51)+(1-$I$2)*E47</f>
        <v>5.4458032326325867</v>
      </c>
      <c r="F51" s="34">
        <f>(C50+D50)*E47</f>
        <v>12.727203713570354</v>
      </c>
      <c r="G51" s="1">
        <f>ABS(B51-F51)</f>
        <v>6.6672037135703546</v>
      </c>
      <c r="H51" s="1">
        <f>G51^2</f>
        <v>44.451605358246326</v>
      </c>
      <c r="I51" s="4">
        <f>ABS((B51-F51)/B51)</f>
        <v>1.1001986326023687</v>
      </c>
      <c r="J51" s="1">
        <f>ABS((F51-B51)/B50)^2</f>
        <v>0.14252992333560666</v>
      </c>
      <c r="K51" s="1">
        <f>ABS((B51-B50)/B50)^2</f>
        <v>0.43145407976770234</v>
      </c>
      <c r="L51" s="1">
        <f>F51-B51</f>
        <v>6.6672037135703546</v>
      </c>
      <c r="M51" s="1">
        <f>ABS(L51-L50)^2</f>
        <v>374.21007695307571</v>
      </c>
    </row>
    <row r="52" spans="1:13">
      <c r="A52" s="6">
        <v>36526</v>
      </c>
      <c r="B52" s="28">
        <v>2.27</v>
      </c>
      <c r="C52" s="51">
        <f>$C$2*(B52/E48)+(1-$C$2)*(C51+D51)</f>
        <v>2.0096810779328451</v>
      </c>
      <c r="D52" s="51">
        <f>$F$2*(C52-C51)+(1-$F$2)*D51</f>
        <v>4.6265215166276574E-2</v>
      </c>
      <c r="E52" s="51">
        <f>$I$2*(B52/C52)+(1-$I$2)*E48</f>
        <v>4.9188056075148969</v>
      </c>
      <c r="F52" s="34">
        <f>(C51+D51)*E48</f>
        <v>13.230312478940876</v>
      </c>
      <c r="G52" s="1">
        <f>ABS(B52-F52)</f>
        <v>10.960312478940876</v>
      </c>
      <c r="H52" s="1">
        <f>G52^2</f>
        <v>120.1284496360271</v>
      </c>
      <c r="I52" s="4">
        <f>ABS((B52-F52)/B52)</f>
        <v>4.8283314885202095</v>
      </c>
      <c r="J52" s="1">
        <f>ABS((F52-B52)/B51)^2</f>
        <v>3.2711512388771014</v>
      </c>
      <c r="K52" s="1">
        <f>ABS((B52-B51)/B51)^2</f>
        <v>0.39114084675794308</v>
      </c>
      <c r="L52" s="1">
        <f>F52-B52</f>
        <v>10.960312478940876</v>
      </c>
      <c r="M52" s="1">
        <f>ABS(L52-L51)^2</f>
        <v>18.430782871301204</v>
      </c>
    </row>
    <row r="53" spans="1:13">
      <c r="A53" s="6">
        <v>36557</v>
      </c>
      <c r="B53" s="28">
        <v>1.42</v>
      </c>
      <c r="C53" s="51">
        <f>$C$2*(B53/E49)+(1-$C$2)*(C52+D52)</f>
        <v>1.9868844633695957</v>
      </c>
      <c r="D53" s="51">
        <f>$F$2*(C53-C52)+(1-$F$2)*D52</f>
        <v>-2.279661456324944E-2</v>
      </c>
      <c r="E53" s="51">
        <f>$I$2*(B53/C53)+(1-$I$2)*E49</f>
        <v>3.3174268997775602</v>
      </c>
      <c r="F53" s="34">
        <f>(C52+D52)*E49</f>
        <v>8.8629192111244279</v>
      </c>
      <c r="G53" s="1">
        <f>ABS(B53-F53)</f>
        <v>7.442919211124428</v>
      </c>
      <c r="H53" s="1">
        <f>G53^2</f>
        <v>55.397046383325076</v>
      </c>
      <c r="I53" s="4">
        <f>ABS((B53-F53)/B53)</f>
        <v>5.2414924022003015</v>
      </c>
      <c r="J53" s="1">
        <f>ABS((F53-B53)/B52)^2</f>
        <v>10.750654269115467</v>
      </c>
      <c r="K53" s="1">
        <f>ABS((B53-B52)/B52)^2</f>
        <v>0.14021230763259526</v>
      </c>
      <c r="L53" s="1">
        <f>F53-B53</f>
        <v>7.442919211124428</v>
      </c>
      <c r="M53" s="1">
        <f>ABS(L53-L52)^2</f>
        <v>12.372055400480473</v>
      </c>
    </row>
    <row r="54" spans="1:13">
      <c r="A54" s="6">
        <v>36586</v>
      </c>
      <c r="B54" s="28">
        <v>1.03</v>
      </c>
      <c r="C54" s="51">
        <f>$C$2*(B54/E50)+(1-$C$2)*(C53+D53)</f>
        <v>1.8941270069597511</v>
      </c>
      <c r="D54" s="51">
        <f>$F$2*(C54-C53)+(1-$F$2)*D53</f>
        <v>-9.2757456409844563E-2</v>
      </c>
      <c r="E54" s="51">
        <f>$I$2*(B54/C54)+(1-$I$2)*E50</f>
        <v>3.6164259107944954</v>
      </c>
      <c r="F54" s="34">
        <f>(C53+D53)*E50</f>
        <v>9.4064620392595497</v>
      </c>
      <c r="G54" s="1">
        <f>ABS(B54-F54)</f>
        <v>8.3764620392595504</v>
      </c>
      <c r="H54" s="1">
        <f>G54^2</f>
        <v>70.165116295156267</v>
      </c>
      <c r="I54" s="4">
        <f>ABS((B54-F54)/B54)</f>
        <v>8.1324874167568453</v>
      </c>
      <c r="J54" s="1">
        <f>ABS((F54-B54)/B53)^2</f>
        <v>34.797220935903724</v>
      </c>
      <c r="K54" s="1">
        <f>ABS((B54-B53)/B53)^2</f>
        <v>7.5431462011505634E-2</v>
      </c>
      <c r="L54" s="1">
        <f>F54-B54</f>
        <v>8.3764620392595504</v>
      </c>
      <c r="M54" s="1">
        <f>ABS(L54-L53)^2</f>
        <v>0.87150221196252253</v>
      </c>
    </row>
    <row r="55" spans="1:13">
      <c r="A55" s="6">
        <v>36617</v>
      </c>
      <c r="B55" s="28">
        <v>1.1299999999999999</v>
      </c>
      <c r="C55" s="51">
        <f>$C$2*(B55/E51)+(1-$C$2)*(C54+D54)</f>
        <v>1.7376147659133183</v>
      </c>
      <c r="D55" s="51">
        <f>$F$2*(C55-C54)+(1-$F$2)*D54</f>
        <v>-0.1565122410464328</v>
      </c>
      <c r="E55" s="51">
        <f>$I$2*(B55/C55)+(1-$I$2)*E51</f>
        <v>4.1210525119282782</v>
      </c>
      <c r="F55" s="34">
        <f>(C54+D54)*E51</f>
        <v>9.8099041215505913</v>
      </c>
      <c r="G55" s="1">
        <f>ABS(B55-F55)</f>
        <v>8.6799041215505923</v>
      </c>
      <c r="H55" s="1">
        <f>G55^2</f>
        <v>75.340735559310957</v>
      </c>
      <c r="I55" s="4">
        <f>ABS((B55-F55)/B55)</f>
        <v>7.6813310810182243</v>
      </c>
      <c r="J55" s="1">
        <f>ABS((F55-B55)/B54)^2</f>
        <v>71.015869129334476</v>
      </c>
      <c r="K55" s="1">
        <f>ABS((B55-B54)/B54)^2</f>
        <v>9.4259590913375185E-3</v>
      </c>
      <c r="L55" s="1">
        <f>F55-B55</f>
        <v>8.6799041215505923</v>
      </c>
      <c r="M55" s="1">
        <f>ABS(L55-L54)^2</f>
        <v>9.2077097305123493E-2</v>
      </c>
    </row>
    <row r="56" spans="1:13">
      <c r="A56" s="6">
        <v>36647</v>
      </c>
      <c r="B56" s="28">
        <v>1.69</v>
      </c>
      <c r="C56" s="51">
        <f>$C$2*(B56/E52)+(1-$C$2)*(C55+D55)</f>
        <v>1.5316016193561459</v>
      </c>
      <c r="D56" s="51">
        <f>$F$2*(C56-C55)+(1-$F$2)*D55</f>
        <v>-0.2060131465571724</v>
      </c>
      <c r="E56" s="51">
        <f>$I$2*(B56/C56)+(1-$I$2)*E52</f>
        <v>3.8648072827959989</v>
      </c>
      <c r="F56" s="34">
        <f>(C55+D55)*E52</f>
        <v>7.7771359653711984</v>
      </c>
      <c r="G56" s="1">
        <f>ABS(B56-F56)</f>
        <v>6.0871359653711981</v>
      </c>
      <c r="H56" s="1">
        <f>G56^2</f>
        <v>37.053224260915549</v>
      </c>
      <c r="I56" s="4">
        <f>ABS((B56-F56)/B56)</f>
        <v>3.6018556008113598</v>
      </c>
      <c r="J56" s="1">
        <f>ABS((F56-B56)/B55)^2</f>
        <v>29.018109688241491</v>
      </c>
      <c r="K56" s="1">
        <f>ABS((B56-B55)/B55)^2</f>
        <v>0.24559479990602251</v>
      </c>
      <c r="L56" s="1">
        <f>F56-B56</f>
        <v>6.0871359653711981</v>
      </c>
      <c r="M56" s="1">
        <f>ABS(L56-L55)^2</f>
        <v>6.7224467116978959</v>
      </c>
    </row>
    <row r="57" spans="1:13">
      <c r="A57" s="6">
        <v>36678</v>
      </c>
      <c r="B57" s="28">
        <v>2.8</v>
      </c>
      <c r="C57" s="51">
        <f>$C$2*(B57/E53)+(1-$C$2)*(C56+D56)</f>
        <v>1.3063260479878971</v>
      </c>
      <c r="D57" s="51">
        <f>$F$2*(C57-C56)+(1-$F$2)*D56</f>
        <v>-0.22527557136824883</v>
      </c>
      <c r="E57" s="51">
        <f>$I$2*(B57/C57)+(1-$I$2)*E53</f>
        <v>2.9931069484611044</v>
      </c>
      <c r="F57" s="34">
        <f>(C56+D56)*E53</f>
        <v>4.3975428576983697</v>
      </c>
      <c r="G57" s="1">
        <f>ABS(B57-F57)</f>
        <v>1.5975428576983699</v>
      </c>
      <c r="H57" s="1">
        <f>G57^2</f>
        <v>2.552143182183074</v>
      </c>
      <c r="I57" s="4">
        <f>ABS((B57-F57)/B57)</f>
        <v>0.57055102060656071</v>
      </c>
      <c r="J57" s="1">
        <f>ABS((F57-B57)/B56)^2</f>
        <v>0.89357626910229837</v>
      </c>
      <c r="K57" s="1">
        <f>ABS((B57-B56)/B56)^2</f>
        <v>0.43139245824726014</v>
      </c>
      <c r="L57" s="1">
        <f>F57-B57</f>
        <v>1.5975428576983699</v>
      </c>
      <c r="M57" s="1">
        <f>ABS(L57-L56)^2</f>
        <v>20.156446272463363</v>
      </c>
    </row>
    <row r="58" spans="1:13">
      <c r="A58" s="6">
        <v>36708</v>
      </c>
      <c r="B58" s="28">
        <v>5.81</v>
      </c>
      <c r="C58" s="51">
        <f>$C$2*(B58/E54)+(1-$C$2)*(C57+D57)</f>
        <v>1.1020707906767182</v>
      </c>
      <c r="D58" s="51">
        <f>$F$2*(C58-C57)+(1-$F$2)*D57</f>
        <v>-0.20425525731117888</v>
      </c>
      <c r="E58" s="51">
        <f>$I$2*(B58/C58)+(1-$I$2)*E54</f>
        <v>4.0737480381793327</v>
      </c>
      <c r="F58" s="34">
        <f>(C57+D57)*E54</f>
        <v>3.9095389545240349</v>
      </c>
      <c r="G58" s="1">
        <f>ABS(B58-F58)</f>
        <v>1.9004610454759647</v>
      </c>
      <c r="H58" s="1">
        <f>G58^2</f>
        <v>3.6117521853715968</v>
      </c>
      <c r="I58" s="4">
        <f>ABS((B58-F58)/B58)</f>
        <v>0.32710172899758433</v>
      </c>
      <c r="J58" s="1">
        <f>ABS((F58-B58)/B57)^2</f>
        <v>0.46068267670556096</v>
      </c>
      <c r="K58" s="1">
        <f>ABS((B58-B57)/B57)^2</f>
        <v>1.1556249999999999</v>
      </c>
      <c r="L58" s="1">
        <f>F58-B58</f>
        <v>-1.9004610454759647</v>
      </c>
      <c r="M58" s="1">
        <f>ABS(L58-L57)^2</f>
        <v>12.236031306622881</v>
      </c>
    </row>
    <row r="59" spans="1:13">
      <c r="A59" s="6">
        <v>36739</v>
      </c>
      <c r="B59" s="28">
        <v>15.47</v>
      </c>
      <c r="C59" s="51">
        <f>$C$2*(B59/E55)+(1-$C$2)*(C58+D58)</f>
        <v>1.0120586771641935</v>
      </c>
      <c r="D59" s="51">
        <f>$F$2*(C59-C58)+(1-$F$2)*D58</f>
        <v>-9.0012113512524694E-2</v>
      </c>
      <c r="E59" s="51">
        <f>$I$2*(B59/C59)+(1-$I$2)*E55</f>
        <v>7.2052738390604922</v>
      </c>
      <c r="F59" s="34">
        <f>(C58+D58)*E55</f>
        <v>3.6999449590242826</v>
      </c>
      <c r="G59" s="1">
        <f>ABS(B59-F59)</f>
        <v>11.770055040975718</v>
      </c>
      <c r="H59" s="1">
        <f>G59^2</f>
        <v>138.53419566759791</v>
      </c>
      <c r="I59" s="4">
        <f>ABS((B59-F59)/B59)</f>
        <v>0.76083096580321385</v>
      </c>
      <c r="J59" s="1">
        <f>ABS((F59-B59)/B58)^2</f>
        <v>4.1039751531604036</v>
      </c>
      <c r="K59" s="1">
        <f>ABS((B59-B58)/B58)^2</f>
        <v>2.764407025693135</v>
      </c>
      <c r="L59" s="1">
        <f>F59-B59</f>
        <v>-11.770055040975718</v>
      </c>
      <c r="M59" s="1">
        <f>ABS(L59-L58)^2</f>
        <v>97.408885636004797</v>
      </c>
    </row>
    <row r="60" spans="1:13">
      <c r="A60" s="6">
        <v>36770</v>
      </c>
      <c r="B60" s="28">
        <v>20.68</v>
      </c>
      <c r="C60" s="51">
        <f>$C$2*(B60/E56)+(1-$C$2)*(C59+D59)</f>
        <v>1.0991985813395688</v>
      </c>
      <c r="D60" s="51">
        <f>$F$2*(C60-C59)+(1-$F$2)*D59</f>
        <v>8.7139904175375316E-2</v>
      </c>
      <c r="E60" s="51">
        <f>$I$2*(B60/C60)+(1-$I$2)*E56</f>
        <v>7.9944332806507639</v>
      </c>
      <c r="F60" s="34">
        <f>(C59+D59)*E56</f>
        <v>3.5635322742779945</v>
      </c>
      <c r="G60" s="1">
        <f>ABS(B60-F60)</f>
        <v>17.116467725722003</v>
      </c>
      <c r="H60" s="1">
        <f>G60^2</f>
        <v>292.97346740568298</v>
      </c>
      <c r="I60" s="4">
        <f>ABS((B60-F60)/B60)</f>
        <v>0.82768219176605429</v>
      </c>
      <c r="J60" s="1">
        <f>ABS((F60-B60)/B59)^2</f>
        <v>1.2241867191945335</v>
      </c>
      <c r="K60" s="1">
        <f>ABS((B60-B59)/B59)^2</f>
        <v>0.11342135183345869</v>
      </c>
      <c r="L60" s="1">
        <f>F60-B60</f>
        <v>-17.116467725722003</v>
      </c>
      <c r="M60" s="1">
        <f>ABS(L60-L59)^2</f>
        <v>28.584128595615983</v>
      </c>
    </row>
    <row r="61" spans="1:13">
      <c r="A61" s="6">
        <v>36800</v>
      </c>
      <c r="B61" s="28">
        <v>26.27</v>
      </c>
      <c r="C61" s="51">
        <f>$C$2*(B61/E57)+(1-$C$2)*(C60+D60)</f>
        <v>1.4899581348216955</v>
      </c>
      <c r="D61" s="51">
        <f>$F$2*(C61-C60)+(1-$F$2)*D60</f>
        <v>0.39075955348212665</v>
      </c>
      <c r="E61" s="51">
        <f>$I$2*(B61/C61)+(1-$I$2)*E57</f>
        <v>7.036919149351462</v>
      </c>
      <c r="F61" s="34">
        <f>(C60+D60)*E57</f>
        <v>3.5508379642216026</v>
      </c>
      <c r="G61" s="1">
        <f>ABS(B61-F61)</f>
        <v>22.719162035778396</v>
      </c>
      <c r="H61" s="1">
        <f>G61^2</f>
        <v>516.16032360795441</v>
      </c>
      <c r="I61" s="4">
        <f>ABS((B61-F61)/B61)</f>
        <v>0.86483296672167476</v>
      </c>
      <c r="J61" s="1">
        <f>ABS((F61-B61)/B60)^2</f>
        <v>1.2069340760561469</v>
      </c>
      <c r="K61" s="1">
        <f>ABS((B61-B60)/B60)^2</f>
        <v>7.3067213764876224E-2</v>
      </c>
      <c r="L61" s="1">
        <f>F61-B61</f>
        <v>-22.719162035778396</v>
      </c>
      <c r="M61" s="1">
        <f>ABS(L61-L60)^2</f>
        <v>31.390183531938277</v>
      </c>
    </row>
    <row r="62" spans="1:13">
      <c r="A62" s="6">
        <v>36831</v>
      </c>
      <c r="B62" s="28">
        <v>16.09</v>
      </c>
      <c r="C62" s="51">
        <f>$C$2*(B62/E58)+(1-$C$2)*(C61+D61)</f>
        <v>1.9634761330935022</v>
      </c>
      <c r="D62" s="51">
        <f>$F$2*(C62-C61)+(1-$F$2)*D61</f>
        <v>0.47351799827180674</v>
      </c>
      <c r="E62" s="51">
        <f>$I$2*(B62/C62)+(1-$I$2)*E58</f>
        <v>5.2121451702266901</v>
      </c>
      <c r="F62" s="34">
        <f>(C61+D61)*E58</f>
        <v>7.6615699930968653</v>
      </c>
      <c r="G62" s="1">
        <f>ABS(B62-F62)</f>
        <v>8.4284300069031346</v>
      </c>
      <c r="H62" s="1">
        <f>G62^2</f>
        <v>71.038432381265167</v>
      </c>
      <c r="I62" s="4">
        <f>ABS((B62-F62)/B62)</f>
        <v>0.52383032982617372</v>
      </c>
      <c r="J62" s="1">
        <f>ABS((F62-B62)/B61)^2</f>
        <v>0.10293740688120041</v>
      </c>
      <c r="K62" s="1">
        <f>ABS((B62-B61)/B61)^2</f>
        <v>0.15016731320339033</v>
      </c>
      <c r="L62" s="1">
        <f>F62-B62</f>
        <v>-8.4284300069031346</v>
      </c>
      <c r="M62" s="1">
        <f>ABS(L62-L61)^2</f>
        <v>204.22502192112125</v>
      </c>
    </row>
    <row r="63" spans="1:13">
      <c r="A63" s="6">
        <v>36861</v>
      </c>
      <c r="B63" s="28">
        <v>3.09</v>
      </c>
      <c r="C63" s="51">
        <f>$C$2*(B63/E59)+(1-$C$2)*(C62+D62)</f>
        <v>2.3566685030843626</v>
      </c>
      <c r="D63" s="51">
        <f>$F$2*(C63-C62)+(1-$F$2)*D62</f>
        <v>0.39319236999086038</v>
      </c>
      <c r="E63" s="51">
        <f>$I$2*(B63/C63)+(1-$I$2)*E59</f>
        <v>5.5770314413153512</v>
      </c>
      <c r="F63" s="34">
        <f>(C62+D62)*E59</f>
        <v>17.559210060670409</v>
      </c>
      <c r="G63" s="1">
        <f>ABS(B63-F63)</f>
        <v>14.469210060670409</v>
      </c>
      <c r="H63" s="1">
        <f>G63^2</f>
        <v>209.35803977980581</v>
      </c>
      <c r="I63" s="4">
        <f>ABS((B63-F63)/B63)</f>
        <v>4.6825922526441452</v>
      </c>
      <c r="J63" s="1">
        <f>ABS((F63-B63)/B62)^2</f>
        <v>0.80868158783584787</v>
      </c>
      <c r="K63" s="1">
        <f>ABS((B63-B62)/B62)^2</f>
        <v>0.65279168876437343</v>
      </c>
      <c r="L63" s="1">
        <f>F63-B63</f>
        <v>14.469210060670409</v>
      </c>
      <c r="M63" s="1">
        <f>ABS(L63-L62)^2</f>
        <v>524.30192066414941</v>
      </c>
    </row>
    <row r="64" spans="1:13">
      <c r="A64" s="6">
        <v>36892</v>
      </c>
      <c r="B64" s="28">
        <v>1.6</v>
      </c>
      <c r="C64" s="51">
        <f>$C$2*(B64/E60)+(1-$C$2)*(C63+D63)</f>
        <v>2.6478720535717892</v>
      </c>
      <c r="D64" s="51">
        <f>$F$2*(C64-C63)+(1-$F$2)*D63</f>
        <v>0.29120355048742663</v>
      </c>
      <c r="E64" s="51">
        <f>$I$2*(B64/C64)+(1-$I$2)*E60</f>
        <v>5.9529013079207935</v>
      </c>
      <c r="F64" s="34">
        <f>(C63+D63)*E60</f>
        <v>21.983579280871925</v>
      </c>
      <c r="G64" s="1">
        <f>ABS(B64-F64)</f>
        <v>20.383579280871924</v>
      </c>
      <c r="H64" s="1">
        <f>G64^2</f>
        <v>415.49030429959117</v>
      </c>
      <c r="I64" s="4">
        <f>ABS((B64-F64)/B64)</f>
        <v>12.739737050544951</v>
      </c>
      <c r="J64" s="1">
        <f>ABS((F64-B64)/B63)^2</f>
        <v>43.515495679725937</v>
      </c>
      <c r="K64" s="1">
        <f>ABS((B64-B63)/B63)^2</f>
        <v>0.2325174642075386</v>
      </c>
      <c r="L64" s="1">
        <f>F64-B64</f>
        <v>20.383579280871924</v>
      </c>
      <c r="M64" s="1">
        <f>ABS(L64-L63)^2</f>
        <v>34.979763272867075</v>
      </c>
    </row>
    <row r="65" spans="1:13">
      <c r="A65" s="6">
        <v>36923</v>
      </c>
      <c r="B65" s="28">
        <v>1.41</v>
      </c>
      <c r="C65" s="51">
        <f>$C$2*(B65/E61)+(1-$C$2)*(C64+D64)</f>
        <v>2.8295274991540467</v>
      </c>
      <c r="D65" s="51">
        <f>$F$2*(C65-C64)+(1-$F$2)*D64</f>
        <v>0.18165544558225744</v>
      </c>
      <c r="E65" s="51">
        <f>$I$2*(B65/C65)+(1-$I$2)*E61</f>
        <v>5.230633441100907</v>
      </c>
      <c r="F65" s="34">
        <f>(C64+D64)*E61</f>
        <v>20.682037399596013</v>
      </c>
      <c r="G65" s="1">
        <f>ABS(B65-F65)</f>
        <v>19.272037399596012</v>
      </c>
      <c r="H65" s="1">
        <f>G65^2</f>
        <v>371.41142553142743</v>
      </c>
      <c r="I65" s="4">
        <f>ABS((B65-F65)/B65)</f>
        <v>13.668111630919158</v>
      </c>
      <c r="J65" s="1">
        <f>ABS((F65-B65)/B64)^2</f>
        <v>145.08258809821382</v>
      </c>
      <c r="K65" s="1">
        <f>ABS((B65-B64)/B64)^2</f>
        <v>1.4101562500000026E-2</v>
      </c>
      <c r="L65" s="1">
        <f>F65-B65</f>
        <v>19.272037399596012</v>
      </c>
      <c r="M65" s="1">
        <f>ABS(L65-L64)^2</f>
        <v>1.235525353830393</v>
      </c>
    </row>
    <row r="66" spans="1:13">
      <c r="A66" s="6">
        <v>36951</v>
      </c>
      <c r="B66" s="28">
        <v>3.44</v>
      </c>
      <c r="C66" s="51">
        <f>$C$2*(B66/E62)+(1-$C$2)*(C65+D65)</f>
        <v>2.917135546930556</v>
      </c>
      <c r="D66" s="51">
        <f>$F$2*(C66-C65)+(1-$F$2)*D65</f>
        <v>8.7608047776509324E-2</v>
      </c>
      <c r="E66" s="51">
        <f>$I$2*(B66/C66)+(1-$I$2)*E62</f>
        <v>4.0980568737853256</v>
      </c>
      <c r="F66" s="34">
        <f>(C65+D65)*E62</f>
        <v>15.694722642076309</v>
      </c>
      <c r="G66" s="1">
        <f>ABS(B66-F66)</f>
        <v>12.25472264207631</v>
      </c>
      <c r="H66" s="1">
        <f>G66^2</f>
        <v>150.17822703421777</v>
      </c>
      <c r="I66" s="4">
        <f>ABS((B66-F66)/B66)</f>
        <v>3.5624193726966018</v>
      </c>
      <c r="J66" s="1">
        <f>ABS((F66-B66)/B65)^2</f>
        <v>75.538567996689196</v>
      </c>
      <c r="K66" s="1">
        <f>ABS((B66-B65)/B65)^2</f>
        <v>2.072783059202254</v>
      </c>
      <c r="L66" s="1">
        <f>F66-B66</f>
        <v>12.25472264207631</v>
      </c>
      <c r="M66" s="1">
        <f>ABS(L66-L65)^2</f>
        <v>49.242706406103807</v>
      </c>
    </row>
    <row r="67" spans="1:13">
      <c r="A67" s="6">
        <v>36982</v>
      </c>
      <c r="B67" s="28">
        <v>5.14</v>
      </c>
      <c r="C67" s="51">
        <f>$C$2*(B67/E63)+(1-$C$2)*(C66+D66)</f>
        <v>2.9214193781081845</v>
      </c>
      <c r="D67" s="51">
        <f>$F$2*(C67-C66)+(1-$F$2)*D66</f>
        <v>4.2838311776285387E-3</v>
      </c>
      <c r="E67" s="51">
        <f>$I$2*(B67/C67)+(1-$I$2)*E63</f>
        <v>4.5224178574772385</v>
      </c>
      <c r="F67" s="34">
        <f>(C66+D66)*E63</f>
        <v>16.757549500772214</v>
      </c>
      <c r="G67" s="1">
        <f>ABS(B67-F67)</f>
        <v>11.617549500772213</v>
      </c>
      <c r="H67" s="1">
        <f>G67^2</f>
        <v>134.96745640289271</v>
      </c>
      <c r="I67" s="4">
        <f>ABS((B67-F67)/B67)</f>
        <v>2.260223638282532</v>
      </c>
      <c r="J67" s="1">
        <f>ABS((F67-B67)/B66)^2</f>
        <v>11.405443517010269</v>
      </c>
      <c r="K67" s="1">
        <f>ABS((B67-B66)/B66)^2</f>
        <v>0.2442198485667928</v>
      </c>
      <c r="L67" s="1">
        <f>F67-B67</f>
        <v>11.617549500772213</v>
      </c>
      <c r="M67" s="1">
        <f>ABS(L67-L66)^2</f>
        <v>0.40598961199932976</v>
      </c>
    </row>
    <row r="68" spans="1:13">
      <c r="A68" s="6">
        <v>37012</v>
      </c>
      <c r="B68" s="28">
        <v>3.04</v>
      </c>
      <c r="C68" s="51">
        <f>$C$2*(B68/E64)+(1-$C$2)*(C67+D67)</f>
        <v>2.8291021376463674</v>
      </c>
      <c r="D68" s="51">
        <f>$F$2*(C68-C67)+(1-$F$2)*D67</f>
        <v>-9.2317240461817107E-2</v>
      </c>
      <c r="E68" s="51">
        <f>$I$2*(B68/C68)+(1-$I$2)*E64</f>
        <v>4.605258076349064</v>
      </c>
      <c r="F68" s="34">
        <f>(C67+D67)*E64</f>
        <v>17.416422461145579</v>
      </c>
      <c r="G68" s="1">
        <f>ABS(B68-F68)</f>
        <v>14.37642246114558</v>
      </c>
      <c r="H68" s="1">
        <f>G68^2</f>
        <v>206.68152278133115</v>
      </c>
      <c r="I68" s="4">
        <f>ABS((B68-F68)/B68)</f>
        <v>4.7290863359031512</v>
      </c>
      <c r="J68" s="1">
        <f>ABS((F68-B68)/B67)^2</f>
        <v>7.82303754717449</v>
      </c>
      <c r="K68" s="1">
        <f>ABS((B68-B67)/B67)^2</f>
        <v>0.16692152795651707</v>
      </c>
      <c r="L68" s="1">
        <f>F68-B68</f>
        <v>14.37642246114558</v>
      </c>
      <c r="M68" s="1">
        <f>ABS(L68-L67)^2</f>
        <v>7.6113800114793051</v>
      </c>
    </row>
    <row r="69" spans="1:13">
      <c r="A69" s="6">
        <v>37043</v>
      </c>
      <c r="B69" s="28">
        <v>2.5099999999999998</v>
      </c>
      <c r="C69" s="51">
        <f>$C$2*(B69/E65)+(1-$C$2)*(C68+D68)</f>
        <v>2.6465081569089532</v>
      </c>
      <c r="D69" s="51">
        <f>$F$2*(C69-C68)+(1-$F$2)*D68</f>
        <v>-0.18259398073741417</v>
      </c>
      <c r="E69" s="51">
        <f>$I$2*(B69/C69)+(1-$I$2)*E65</f>
        <v>4.0476740051210855</v>
      </c>
      <c r="F69" s="34">
        <f>(C68+D68)*E65</f>
        <v>14.315118604313417</v>
      </c>
      <c r="G69" s="1">
        <f>ABS(B69-F69)</f>
        <v>11.805118604313417</v>
      </c>
      <c r="H69" s="1">
        <f>G69^2</f>
        <v>139.36082526190677</v>
      </c>
      <c r="I69" s="4">
        <f>ABS((B69-F69)/B69)</f>
        <v>4.703234503710525</v>
      </c>
      <c r="J69" s="1">
        <f>ABS((F69-B69)/B68)^2</f>
        <v>15.079729187792889</v>
      </c>
      <c r="K69" s="1">
        <f>ABS((B69-B68)/B68)^2</f>
        <v>3.0395169667590052E-2</v>
      </c>
      <c r="L69" s="1">
        <f>F69-B69</f>
        <v>11.805118604313417</v>
      </c>
      <c r="M69" s="1">
        <f>ABS(L69-L68)^2</f>
        <v>6.611603524159956</v>
      </c>
    </row>
    <row r="70" spans="1:13">
      <c r="A70" s="6">
        <v>37073</v>
      </c>
      <c r="B70" s="28">
        <v>4.34</v>
      </c>
      <c r="C70" s="51">
        <f>$C$2*(B70/E66)+(1-$C$2)*(C69+D69)</f>
        <v>2.4077191737781249</v>
      </c>
      <c r="D70" s="51">
        <f>$F$2*(C70-C69)+(1-$F$2)*D69</f>
        <v>-0.2387889831308283</v>
      </c>
      <c r="E70" s="51">
        <f>$I$2*(B70/C70)+(1-$I$2)*E66</f>
        <v>3.4639203338480531</v>
      </c>
      <c r="F70" s="34">
        <f>(C69+D69)*E66</f>
        <v>10.097260426076883</v>
      </c>
      <c r="G70" s="1">
        <f>ABS(B70-F70)</f>
        <v>5.7572604260768827</v>
      </c>
      <c r="H70" s="1">
        <f>G70^2</f>
        <v>33.146047613670966</v>
      </c>
      <c r="I70" s="4">
        <f>ABS((B70-F70)/B70)</f>
        <v>1.3265577018610328</v>
      </c>
      <c r="J70" s="1">
        <f>ABS((F70-B70)/B69)^2</f>
        <v>5.2611938879812978</v>
      </c>
      <c r="K70" s="1">
        <f>ABS((B70-B69)/B69)^2</f>
        <v>0.53156299106363414</v>
      </c>
      <c r="L70" s="1">
        <f>F70-B70</f>
        <v>5.7572604260768827</v>
      </c>
      <c r="M70" s="1">
        <f>ABS(L70-L69)^2</f>
        <v>36.576588544062538</v>
      </c>
    </row>
    <row r="71" spans="1:13">
      <c r="A71" s="6">
        <v>37104</v>
      </c>
      <c r="B71" s="28">
        <v>7.17</v>
      </c>
      <c r="C71" s="51">
        <f>$C$2*(B71/E67)+(1-$C$2)*(C70+D70)</f>
        <v>2.1455903972074784</v>
      </c>
      <c r="D71" s="51">
        <f>$F$2*(C71-C70)+(1-$F$2)*D70</f>
        <v>-0.26212877657064659</v>
      </c>
      <c r="E71" s="51">
        <f>$I$2*(B71/C71)+(1-$I$2)*E67</f>
        <v>4.1962555182423351</v>
      </c>
      <c r="F71" s="34">
        <f>(C70+D70)*E67</f>
        <v>9.8088086258048452</v>
      </c>
      <c r="G71" s="1">
        <f>ABS(B71-F71)</f>
        <v>2.6388086258048453</v>
      </c>
      <c r="H71" s="1">
        <f>G71^2</f>
        <v>6.9633109636220558</v>
      </c>
      <c r="I71" s="4">
        <f>ABS((B71-F71)/B71)</f>
        <v>0.36803467584446936</v>
      </c>
      <c r="J71" s="1">
        <f>ABS((F71-B71)/B70)^2</f>
        <v>0.36968883197891533</v>
      </c>
      <c r="K71" s="1">
        <f>ABS((B71-B70)/B70)^2</f>
        <v>0.42520015290195162</v>
      </c>
      <c r="L71" s="1">
        <f>F71-B71</f>
        <v>2.6388086258048453</v>
      </c>
      <c r="M71" s="1">
        <f>ABS(L71-L70)^2</f>
        <v>9.7247416306199117</v>
      </c>
    </row>
    <row r="72" spans="1:13">
      <c r="A72" s="6">
        <v>37135</v>
      </c>
      <c r="B72" s="28">
        <v>5.52</v>
      </c>
      <c r="C72" s="51">
        <f>$C$2*(B72/E68)+(1-$C$2)*(C71+D71)</f>
        <v>1.8560683636115625</v>
      </c>
      <c r="D72" s="51">
        <f>$F$2*(C72-C71)+(1-$F$2)*D71</f>
        <v>-0.28952203359591588</v>
      </c>
      <c r="E72" s="51">
        <f>$I$2*(B72/C72)+(1-$I$2)*E68</f>
        <v>4.1546316969710526</v>
      </c>
      <c r="F72" s="34">
        <f>(C71+D71)*E68</f>
        <v>8.6738268399312659</v>
      </c>
      <c r="G72" s="1">
        <f>ABS(B72-F72)</f>
        <v>3.1538268399312663</v>
      </c>
      <c r="H72" s="1">
        <f>G72^2</f>
        <v>9.946623736270837</v>
      </c>
      <c r="I72" s="4">
        <f>ABS((B72-F72)/B72)</f>
        <v>0.57134544201653381</v>
      </c>
      <c r="J72" s="1">
        <f>ABS((F72-B72)/B71)^2</f>
        <v>0.19348057897116722</v>
      </c>
      <c r="K72" s="1">
        <f>ABS((B72-B71)/B71)^2</f>
        <v>5.2957756341800763E-2</v>
      </c>
      <c r="L72" s="1">
        <f>F72-B72</f>
        <v>3.1538268399312663</v>
      </c>
      <c r="M72" s="1">
        <f>ABS(L72-L71)^2</f>
        <v>0.26524376088196805</v>
      </c>
    </row>
    <row r="73" spans="1:13">
      <c r="A73" s="6">
        <v>37165</v>
      </c>
      <c r="B73" s="28">
        <v>7.17</v>
      </c>
      <c r="C73" s="51">
        <f>$C$2*(B73/E69)+(1-$C$2)*(C72+D72)</f>
        <v>1.5747399817447798</v>
      </c>
      <c r="D73" s="51">
        <f>$F$2*(C73-C72)+(1-$F$2)*D72</f>
        <v>-0.28132838186678266</v>
      </c>
      <c r="E73" s="51">
        <f>$I$2*(B73/C73)+(1-$I$2)*E69</f>
        <v>4.1873066963070729</v>
      </c>
      <c r="F73" s="34">
        <f>(C72+D72)*E69</f>
        <v>6.3408688578221701</v>
      </c>
      <c r="G73" s="1">
        <f>ABS(B73-F73)</f>
        <v>0.82913114217782979</v>
      </c>
      <c r="H73" s="1">
        <f>G73^2</f>
        <v>0.68745845092911262</v>
      </c>
      <c r="I73" s="4">
        <f>ABS((B73-F73)/B73)</f>
        <v>0.11563893196343512</v>
      </c>
      <c r="J73" s="1">
        <f>ABS((F73-B73)/B72)^2</f>
        <v>2.256151710936229E-2</v>
      </c>
      <c r="K73" s="1">
        <f>ABS((B73-B72)/B72)^2</f>
        <v>8.9349007561436739E-2</v>
      </c>
      <c r="L73" s="1">
        <f>F73-B73</f>
        <v>-0.82913114217782979</v>
      </c>
      <c r="M73" s="1">
        <f>ABS(L73-L72)^2</f>
        <v>15.863954287246562</v>
      </c>
    </row>
    <row r="74" spans="1:13">
      <c r="A74" s="6">
        <v>37196</v>
      </c>
      <c r="B74" s="28">
        <v>10.86</v>
      </c>
      <c r="C74" s="51">
        <f>$C$2*(B74/E70)+(1-$C$2)*(C73+D73)</f>
        <v>1.3670821446988577</v>
      </c>
      <c r="D74" s="51">
        <f>$F$2*(C74-C73)+(1-$F$2)*D73</f>
        <v>-0.20765783704592211</v>
      </c>
      <c r="E74" s="51">
        <f>$I$2*(B74/C74)+(1-$I$2)*E70</f>
        <v>4.7015197626707099</v>
      </c>
      <c r="F74" s="34">
        <f>(C73+D73)*E70</f>
        <v>4.4802747408523365</v>
      </c>
      <c r="G74" s="1">
        <f>ABS(B74-F74)</f>
        <v>6.379725259147663</v>
      </c>
      <c r="H74" s="1">
        <f>G74^2</f>
        <v>40.700894382206712</v>
      </c>
      <c r="I74" s="4">
        <f>ABS((B74-F74)/B74)</f>
        <v>0.58745168132114767</v>
      </c>
      <c r="J74" s="1">
        <f>ABS((F74-B74)/B73)^2</f>
        <v>0.79170910838797781</v>
      </c>
      <c r="K74" s="1">
        <f>ABS((B74-B73)/B73)^2</f>
        <v>0.26485880849424898</v>
      </c>
      <c r="L74" s="1">
        <f>F74-B74</f>
        <v>-6.379725259147663</v>
      </c>
      <c r="M74" s="1">
        <f>ABS(L74-L73)^2</f>
        <v>30.809095051340122</v>
      </c>
    </row>
    <row r="75" spans="1:13">
      <c r="A75" s="6">
        <v>37226</v>
      </c>
      <c r="B75" s="28">
        <v>3.29</v>
      </c>
      <c r="C75" s="51">
        <f>$C$2*(B75/E71)+(1-$C$2)*(C74+D74)</f>
        <v>1.1444086352296665</v>
      </c>
      <c r="D75" s="51">
        <f>$F$2*(C75-C74)+(1-$F$2)*D74</f>
        <v>-0.22267350946919118</v>
      </c>
      <c r="E75" s="51">
        <f>$I$2*(B75/C75)+(1-$I$2)*E71</f>
        <v>3.8312171461431088</v>
      </c>
      <c r="F75" s="34">
        <f>(C74+D74)*E71</f>
        <v>4.8652406489729296</v>
      </c>
      <c r="G75" s="1">
        <f>ABS(B75-F75)</f>
        <v>1.5752406489729296</v>
      </c>
      <c r="H75" s="1">
        <f>G75^2</f>
        <v>2.4813831021766566</v>
      </c>
      <c r="I75" s="4">
        <f>ABS((B75-F75)/B75)</f>
        <v>0.47879654983979625</v>
      </c>
      <c r="J75" s="1">
        <f>ABS((F75-B75)/B74)^2</f>
        <v>2.1039439697749157E-2</v>
      </c>
      <c r="K75" s="1">
        <f>ABS((B75-B74)/B74)^2</f>
        <v>0.48588345220774015</v>
      </c>
      <c r="L75" s="1">
        <f>F75-B75</f>
        <v>1.5752406489729296</v>
      </c>
      <c r="M75" s="1">
        <f>ABS(L75-L74)^2</f>
        <v>63.281482599360885</v>
      </c>
    </row>
    <row r="76" spans="1:13">
      <c r="A76" s="6">
        <v>37257</v>
      </c>
      <c r="B76" s="28">
        <v>1.69</v>
      </c>
      <c r="C76" s="51">
        <f>$C$2*(B76/E72)+(1-$C$2)*(C75+D75)</f>
        <v>0.901136726812512</v>
      </c>
      <c r="D76" s="51">
        <f>$F$2*(C76-C75)+(1-$F$2)*D75</f>
        <v>-0.24327190841715451</v>
      </c>
      <c r="E76" s="51">
        <f>$I$2*(B76/C76)+(1-$I$2)*E72</f>
        <v>3.524997598388484</v>
      </c>
      <c r="F76" s="34">
        <f>(C75+D75)*E72</f>
        <v>3.8294699696960701</v>
      </c>
      <c r="G76" s="1">
        <f>ABS(B76-F76)</f>
        <v>2.1394699696960702</v>
      </c>
      <c r="H76" s="1">
        <f>G76^2</f>
        <v>4.577331751231303</v>
      </c>
      <c r="I76" s="4">
        <f>ABS((B76-F76)/B76)</f>
        <v>1.2659585619503375</v>
      </c>
      <c r="J76" s="1">
        <f>ABS((F76-B76)/B75)^2</f>
        <v>0.42288335762153928</v>
      </c>
      <c r="K76" s="1">
        <f>ABS((B76-B75)/B75)^2</f>
        <v>0.23650927097864952</v>
      </c>
      <c r="L76" s="1">
        <f>F76-B76</f>
        <v>2.1394699696960702</v>
      </c>
      <c r="M76" s="1">
        <f>ABS(L76-L75)^2</f>
        <v>0.31835472636369666</v>
      </c>
    </row>
    <row r="77" spans="1:13">
      <c r="A77" s="6">
        <v>37288</v>
      </c>
      <c r="B77" s="28">
        <v>1.02</v>
      </c>
      <c r="C77" s="51">
        <f>$C$2*(B77/E73)+(1-$C$2)*(C76+D76)</f>
        <v>0.64129396631546531</v>
      </c>
      <c r="D77" s="51">
        <f>$F$2*(C77-C76)+(1-$F$2)*D76</f>
        <v>-0.25984276049704669</v>
      </c>
      <c r="E77" s="51">
        <f>$I$2*(B77/C77)+(1-$I$2)*E73</f>
        <v>3.4699496097849329</v>
      </c>
      <c r="F77" s="34">
        <f>(C76+D76)*E73</f>
        <v>2.7546817593317168</v>
      </c>
      <c r="G77" s="1">
        <f>ABS(B77-F77)</f>
        <v>1.7346817593317168</v>
      </c>
      <c r="H77" s="1">
        <f>G77^2</f>
        <v>3.00912080615818</v>
      </c>
      <c r="I77" s="4">
        <f>ABS((B77-F77)/B77)</f>
        <v>1.7006683915016831</v>
      </c>
      <c r="J77" s="1">
        <f>ABS((F77-B77)/B76)^2</f>
        <v>1.0535768377011239</v>
      </c>
      <c r="K77" s="1">
        <f>ABS((B77-B76)/B76)^2</f>
        <v>0.15717236791428868</v>
      </c>
      <c r="L77" s="1">
        <f>F77-B77</f>
        <v>1.7346817593317168</v>
      </c>
      <c r="M77" s="1">
        <f>ABS(L77-L76)^2</f>
        <v>0.16385349524997603</v>
      </c>
    </row>
    <row r="78" spans="1:13">
      <c r="A78" s="6">
        <v>37316</v>
      </c>
      <c r="B78" s="28">
        <v>1.41</v>
      </c>
      <c r="C78" s="51">
        <f>$C$2*(B78/E74)+(1-$C$2)*(C77+D77)</f>
        <v>0.37818928002846453</v>
      </c>
      <c r="D78" s="51">
        <f>$F$2*(C78-C77)+(1-$F$2)*D77</f>
        <v>-0.26310468628700079</v>
      </c>
      <c r="E78" s="51">
        <f>$I$2*(B78/C78)+(1-$I$2)*E74</f>
        <v>4.4326660348815539</v>
      </c>
      <c r="F78" s="34">
        <f>(C77+D77)*E74</f>
        <v>1.7934003826498677</v>
      </c>
      <c r="G78" s="1">
        <f>ABS(B78-F78)</f>
        <v>0.38340038264986775</v>
      </c>
      <c r="H78" s="1">
        <f>G78^2</f>
        <v>0.14699585341606503</v>
      </c>
      <c r="I78" s="4">
        <f>ABS((B78-F78)/B78)</f>
        <v>0.2719151649999062</v>
      </c>
      <c r="J78" s="1">
        <f>ABS((F78-B78)/B77)^2</f>
        <v>0.14128782527495676</v>
      </c>
      <c r="K78" s="1">
        <f>ABS((B78-B77)/B77)^2</f>
        <v>0.14619377162629751</v>
      </c>
      <c r="L78" s="1">
        <f>F78-B78</f>
        <v>0.38340038264986775</v>
      </c>
      <c r="M78" s="1">
        <f>ABS(L78-L77)^2</f>
        <v>1.825961358967193</v>
      </c>
    </row>
    <row r="79" spans="1:13">
      <c r="A79" s="6">
        <v>37347</v>
      </c>
      <c r="B79" s="28">
        <v>3.05</v>
      </c>
      <c r="C79" s="51">
        <f>$C$2*(B79/E75)+(1-$C$2)*(C78+D78)</f>
        <v>0.14232486423500371</v>
      </c>
      <c r="D79" s="51">
        <f>$F$2*(C79-C78)+(1-$F$2)*D78</f>
        <v>-0.23586441579346082</v>
      </c>
      <c r="E79" s="51">
        <f>$I$2*(B79/C79)+(1-$I$2)*E75</f>
        <v>8.6928296433477978</v>
      </c>
      <c r="F79" s="34">
        <f>(C78+D78)*E75</f>
        <v>0.4409140687992098</v>
      </c>
      <c r="G79" s="1">
        <f>ABS(B79-F79)</f>
        <v>2.6090859312007901</v>
      </c>
      <c r="H79" s="1">
        <f>G79^2</f>
        <v>6.8073293963898944</v>
      </c>
      <c r="I79" s="4">
        <f>ABS((B79-F79)/B79)</f>
        <v>0.85543801022976729</v>
      </c>
      <c r="J79" s="1">
        <f>ABS((F79-B79)/B78)^2</f>
        <v>3.4240377226446834</v>
      </c>
      <c r="K79" s="1">
        <f>ABS((B79-B78)/B78)^2</f>
        <v>1.352849454252804</v>
      </c>
      <c r="L79" s="1">
        <f>F79-B79</f>
        <v>-2.6090859312007901</v>
      </c>
      <c r="M79" s="1">
        <f>ABS(L79-L78)^2</f>
        <v>8.954974338583499</v>
      </c>
    </row>
    <row r="80" spans="1:13">
      <c r="A80" s="6">
        <v>37377</v>
      </c>
      <c r="B80" s="28">
        <v>6.72</v>
      </c>
      <c r="C80" s="51">
        <f>$C$2*(B80/E76)+(1-$C$2)*(C79+D79)</f>
        <v>-1.3542633552335287E-2</v>
      </c>
      <c r="D80" s="51">
        <f>$F$2*(C80-C79)+(1-$F$2)*D79</f>
        <v>-0.15586749778733899</v>
      </c>
      <c r="E80" s="51">
        <f>$I$2*(B80/C80)+(1-$I$2)*E76</f>
        <v>-134.52674350582015</v>
      </c>
      <c r="F80" s="34">
        <f>(C79+D79)*E76</f>
        <v>-0.32972669459789711</v>
      </c>
      <c r="G80" s="1">
        <f>ABS(B80-F80)</f>
        <v>7.0497266945978971</v>
      </c>
      <c r="H80" s="1">
        <f>G80^2</f>
        <v>49.698646468526192</v>
      </c>
      <c r="I80" s="4">
        <f>ABS((B80-F80)/B80)</f>
        <v>1.0490664724104013</v>
      </c>
      <c r="J80" s="1">
        <f>ABS((F80-B80)/B79)^2</f>
        <v>5.3425043234105027</v>
      </c>
      <c r="K80" s="1">
        <f>ABS((B80-B79)/B79)^2</f>
        <v>1.447879602257458</v>
      </c>
      <c r="L80" s="1">
        <f>F80-B80</f>
        <v>-7.0497266945978971</v>
      </c>
      <c r="M80" s="1">
        <f>ABS(L80-L79)^2</f>
        <v>19.719290389544046</v>
      </c>
    </row>
    <row r="81" spans="1:13">
      <c r="A81" s="6">
        <v>37408</v>
      </c>
      <c r="B81" s="28">
        <v>7.76</v>
      </c>
      <c r="C81" s="51">
        <f>$C$2*(B81/E77)+(1-$C$2)*(C80+D80)</f>
        <v>-7.3180019793063655E-2</v>
      </c>
      <c r="D81" s="51">
        <f>$F$2*(C81-C80)+(1-$F$2)*D80</f>
        <v>-5.9637386240728368E-2</v>
      </c>
      <c r="E81" s="51">
        <f>$I$2*(B81/C81)+(1-$I$2)*E77</f>
        <v>-26.782083647373881</v>
      </c>
      <c r="F81" s="34">
        <f>(C80+D80)*E77</f>
        <v>-0.58784461913571706</v>
      </c>
      <c r="G81" s="1">
        <f>ABS(B81-F81)</f>
        <v>8.3478446191357172</v>
      </c>
      <c r="H81" s="1">
        <f>G81^2</f>
        <v>69.686509785233142</v>
      </c>
      <c r="I81" s="4">
        <f>ABS((B81-F81)/B81)</f>
        <v>1.0757531725690357</v>
      </c>
      <c r="J81" s="1">
        <f>ABS((F81-B81)/B80)^2</f>
        <v>1.5431571930190875</v>
      </c>
      <c r="K81" s="1">
        <f>ABS((B81-B80)/B80)^2</f>
        <v>2.3951247165532881E-2</v>
      </c>
      <c r="L81" s="1">
        <f>F81-B81</f>
        <v>-8.3478446191357172</v>
      </c>
      <c r="M81" s="1">
        <f>ABS(L81-L80)^2</f>
        <v>1.6851101460063775</v>
      </c>
    </row>
    <row r="82" spans="1:13">
      <c r="A82" s="6">
        <v>37438</v>
      </c>
      <c r="B82" s="28">
        <v>13.27</v>
      </c>
      <c r="C82" s="51">
        <f>$C$2*(B82/E78)+(1-$C$2)*(C81+D81)</f>
        <v>-7.7574172630391902E-3</v>
      </c>
      <c r="D82" s="51">
        <f>$F$2*(C82-C81)+(1-$F$2)*D81</f>
        <v>6.5422602530024465E-2</v>
      </c>
      <c r="E82" s="51">
        <f>$I$2*(B82/C82)+(1-$I$2)*E78</f>
        <v>-469.35001320517705</v>
      </c>
      <c r="F82" s="34">
        <f>(C81+D81)*E78</f>
        <v>-0.5887352045670623</v>
      </c>
      <c r="G82" s="1">
        <f>ABS(B82-F82)</f>
        <v>13.858735204567061</v>
      </c>
      <c r="H82" s="1">
        <f>G82^2</f>
        <v>192.06454147030644</v>
      </c>
      <c r="I82" s="4">
        <f>ABS((B82-F82)/B82)</f>
        <v>1.0443658782642851</v>
      </c>
      <c r="J82" s="1">
        <f>ABS((F82-B82)/B81)^2</f>
        <v>3.1895084073477928</v>
      </c>
      <c r="K82" s="1">
        <f>ABS((B82-B81)/B81)^2</f>
        <v>0.50417319853331921</v>
      </c>
      <c r="L82" s="1">
        <f>F82-B82</f>
        <v>-13.858735204567061</v>
      </c>
      <c r="M82" s="1">
        <f>ABS(L82-L81)^2</f>
        <v>30.369915044595825</v>
      </c>
    </row>
    <row r="83" spans="1:13">
      <c r="A83" s="6">
        <v>37469</v>
      </c>
      <c r="B83" s="28">
        <v>12.33</v>
      </c>
      <c r="C83" s="51">
        <f>$C$2*(B83/E79)+(1-$C$2)*(C82+D82)</f>
        <v>0.11209497006537</v>
      </c>
      <c r="D83" s="51">
        <f>$F$2*(C83-C82)+(1-$F$2)*D82</f>
        <v>0.11985238732840919</v>
      </c>
      <c r="E83" s="51">
        <f>$I$2*(B83/C83)+(1-$I$2)*E79</f>
        <v>36.677783494821753</v>
      </c>
      <c r="F83" s="34">
        <f>(C82+D82)*E79</f>
        <v>0.50127363187799234</v>
      </c>
      <c r="G83" s="1">
        <f>ABS(B83-F83)</f>
        <v>11.828726368122007</v>
      </c>
      <c r="H83" s="1">
        <f>G83^2</f>
        <v>139.91876749190484</v>
      </c>
      <c r="I83" s="4">
        <f>ABS((B83-F83)/B83)</f>
        <v>0.95934520422725122</v>
      </c>
      <c r="J83" s="1">
        <f>ABS((F83-B83)/B82)^2</f>
        <v>0.79457358866771388</v>
      </c>
      <c r="K83" s="1">
        <f>ABS((B83-B82)/B82)^2</f>
        <v>5.0178059422043651E-3</v>
      </c>
      <c r="L83" s="1">
        <f>F83-B83</f>
        <v>-11.828726368122007</v>
      </c>
      <c r="M83" s="1">
        <f>ABS(L83-L82)^2</f>
        <v>4.120935876045003</v>
      </c>
    </row>
    <row r="84" spans="1:13">
      <c r="A84" s="6">
        <v>37500</v>
      </c>
      <c r="B84" s="28">
        <v>15.38</v>
      </c>
      <c r="C84" s="51">
        <f>$C$2*(B84/E80)+(1-$C$2)*(C83+D83)</f>
        <v>0.21809640078314096</v>
      </c>
      <c r="D84" s="51">
        <f>$F$2*(C84-C83)+(1-$F$2)*D83</f>
        <v>0.10600143071777096</v>
      </c>
      <c r="E84" s="51">
        <f>$I$2*(B84/C84)+(1-$I$2)*E80</f>
        <v>-77.882884367544676</v>
      </c>
      <c r="F84" s="34">
        <f>(C83+D83)*E80</f>
        <v>-31.203122654965732</v>
      </c>
      <c r="G84" s="1">
        <f>ABS(B84-F84)</f>
        <v>46.583122654965734</v>
      </c>
      <c r="H84" s="1">
        <f>G84^2</f>
        <v>2169.987316287582</v>
      </c>
      <c r="I84" s="4">
        <f>ABS((B84-F84)/B84)</f>
        <v>3.02881161605759</v>
      </c>
      <c r="J84" s="1">
        <f>ABS((F84-B84)/B83)^2</f>
        <v>14.273518497388205</v>
      </c>
      <c r="K84" s="1">
        <f>ABS((B84-B83)/B83)^2</f>
        <v>6.1189023929002995E-2</v>
      </c>
      <c r="L84" s="1">
        <f>F84-B84</f>
        <v>-46.583122654965734</v>
      </c>
      <c r="M84" s="1">
        <f>ABS(L84-L83)^2</f>
        <v>1207.8680612629771</v>
      </c>
    </row>
    <row r="85" spans="1:13">
      <c r="A85" s="6">
        <v>37530</v>
      </c>
      <c r="B85" s="28">
        <v>24</v>
      </c>
      <c r="C85" s="51">
        <f>$C$2*(B85/E81)+(1-$C$2)*(C84+D84)</f>
        <v>0.27528908114280909</v>
      </c>
      <c r="D85" s="51">
        <f>$F$2*(C85-C84)+(1-$F$2)*D84</f>
        <v>5.7192680359668124E-2</v>
      </c>
      <c r="E85" s="51">
        <f>$I$2*(B85/C85)+(1-$I$2)*E81</f>
        <v>4.7001834405229417</v>
      </c>
      <c r="F85" s="34">
        <f>(C84+D84)*E81</f>
        <v>-8.6800152331899092</v>
      </c>
      <c r="G85" s="1">
        <f>ABS(B85-F85)</f>
        <v>32.680015233189906</v>
      </c>
      <c r="H85" s="1">
        <f>G85^2</f>
        <v>1067.9833956415243</v>
      </c>
      <c r="I85" s="4">
        <f>ABS((B85-F85)/B85)</f>
        <v>1.3616673013829128</v>
      </c>
      <c r="J85" s="1">
        <f>ABS((F85-B85)/B84)^2</f>
        <v>4.5149384032829536</v>
      </c>
      <c r="K85" s="1">
        <f>ABS((B85-B84)/B84)^2</f>
        <v>0.31412453645066202</v>
      </c>
      <c r="L85" s="1">
        <f>F85-B85</f>
        <v>-32.680015233189906</v>
      </c>
      <c r="M85" s="1">
        <f>ABS(L85-L84)^2</f>
        <v>193.29639598143814</v>
      </c>
    </row>
    <row r="86" spans="1:13">
      <c r="A86" s="6">
        <v>37561</v>
      </c>
      <c r="B86" s="28">
        <v>20.83</v>
      </c>
      <c r="C86" s="51">
        <f>$C$2*(B86/E82)+(1-$C$2)*(C85+D85)</f>
        <v>0.31740727666715601</v>
      </c>
      <c r="D86" s="51">
        <f>$F$2*(C86-C85)+(1-$F$2)*D85</f>
        <v>4.2118195524346924E-2</v>
      </c>
      <c r="E86" s="51">
        <f>$I$2*(B86/C86)+(1-$I$2)*E82</f>
        <v>-321.56330721986882</v>
      </c>
      <c r="F86" s="34">
        <f>(C85+D85)*E82</f>
        <v>-156.05031915166822</v>
      </c>
      <c r="G86" s="1">
        <f>ABS(B86-F86)</f>
        <v>176.88031915166823</v>
      </c>
      <c r="H86" s="1">
        <f>G86^2</f>
        <v>31286.647303196012</v>
      </c>
      <c r="I86" s="4">
        <f>ABS((B86-F86)/B86)</f>
        <v>8.4916139775164776</v>
      </c>
      <c r="J86" s="1">
        <f>ABS((F86-B86)/B85)^2</f>
        <v>54.317096012493074</v>
      </c>
      <c r="K86" s="1">
        <f>ABS((B86-B85)/B85)^2</f>
        <v>1.7446006944444467E-2</v>
      </c>
      <c r="L86" s="1">
        <f>F86-B86</f>
        <v>-176.88031915166823</v>
      </c>
      <c r="M86" s="1">
        <f>ABS(L86-L85)^2</f>
        <v>20793.72765018151</v>
      </c>
    </row>
    <row r="87" spans="1:13">
      <c r="A87" s="6">
        <v>37591</v>
      </c>
      <c r="B87" s="28">
        <v>5.42</v>
      </c>
      <c r="C87" s="51">
        <f>$C$2*(B87/E83)+(1-$C$2)*(C86+D86)</f>
        <v>0.35105539218506004</v>
      </c>
      <c r="D87" s="51">
        <f>$F$2*(C87-C86)+(1-$F$2)*D86</f>
        <v>3.3648115517904031E-2</v>
      </c>
      <c r="E87" s="51">
        <f>$I$2*(B87/C87)+(1-$I$2)*E83</f>
        <v>30.810624173659214</v>
      </c>
      <c r="F87" s="34">
        <f>(C86+D86)*E83</f>
        <v>13.186597429913503</v>
      </c>
      <c r="G87" s="1">
        <f>ABS(B87-F87)</f>
        <v>7.766597429913503</v>
      </c>
      <c r="H87" s="1">
        <f>G87^2</f>
        <v>60.320035638339029</v>
      </c>
      <c r="I87" s="4">
        <f>ABS((B87-F87)/B87)</f>
        <v>1.4329515553345946</v>
      </c>
      <c r="J87" s="1">
        <f>ABS((F87-B87)/B86)^2</f>
        <v>0.13902184554234745</v>
      </c>
      <c r="K87" s="1">
        <f>ABS((B87-B86)/B86)^2</f>
        <v>0.54730162490904932</v>
      </c>
      <c r="L87" s="1">
        <f>F87-B87</f>
        <v>7.766597429913503</v>
      </c>
      <c r="M87" s="1">
        <f>ABS(L87-L86)^2</f>
        <v>34094.483803085604</v>
      </c>
    </row>
    <row r="88" spans="1:13">
      <c r="A88" s="6">
        <v>37622</v>
      </c>
      <c r="B88" s="28">
        <v>2.94</v>
      </c>
      <c r="C88" s="51">
        <f>$C$2*(B88/E84)+(1-$C$2)*(C87+D87)</f>
        <v>0.36780541533615396</v>
      </c>
      <c r="D88" s="51">
        <f>$F$2*(C88-C87)+(1-$F$2)*D87</f>
        <v>1.6750023151093918E-2</v>
      </c>
      <c r="E88" s="51">
        <f>$I$2*(B88/C88)+(1-$I$2)*E84</f>
        <v>-54.159615986029799</v>
      </c>
      <c r="F88" s="34">
        <f>(C87+D87)*E84</f>
        <v>-29.961818806218783</v>
      </c>
      <c r="G88" s="1">
        <f>ABS(B88-F88)</f>
        <v>32.901818806218785</v>
      </c>
      <c r="H88" s="1">
        <f>G88^2</f>
        <v>1082.529680757252</v>
      </c>
      <c r="I88" s="4">
        <f>ABS((B88-F88)/B88)</f>
        <v>11.191094832047206</v>
      </c>
      <c r="J88" s="1">
        <f>ABS((F88-B88)/B87)^2</f>
        <v>36.850317968071373</v>
      </c>
      <c r="K88" s="1">
        <f>ABS((B88-B87)/B87)^2</f>
        <v>0.20936534088588121</v>
      </c>
      <c r="L88" s="1">
        <f>F88-B88</f>
        <v>-32.901818806218785</v>
      </c>
      <c r="M88" s="1">
        <f>ABS(L88-L87)^2</f>
        <v>1653.9200791553083</v>
      </c>
    </row>
    <row r="89" spans="1:13">
      <c r="A89" s="6">
        <v>37653</v>
      </c>
      <c r="B89" s="28">
        <v>1.76</v>
      </c>
      <c r="C89" s="51">
        <f>$C$2*(B89/E85)+(1-$C$2)*(C88+D88)</f>
        <v>0.384151359934368</v>
      </c>
      <c r="D89" s="51">
        <f>$F$2*(C89-C88)+(1-$F$2)*D88</f>
        <v>1.6345944598214035E-2</v>
      </c>
      <c r="E89" s="51">
        <f>$I$2*(B89/C89)+(1-$I$2)*E85</f>
        <v>4.6674047826175027</v>
      </c>
      <c r="F89" s="34">
        <f>(C88+D88)*E85</f>
        <v>1.8074811039408012</v>
      </c>
      <c r="G89" s="1">
        <f>ABS(B89-F89)</f>
        <v>4.7481103940801184E-2</v>
      </c>
      <c r="H89" s="1">
        <f>G89^2</f>
        <v>2.2544552314371657E-3</v>
      </c>
      <c r="I89" s="4">
        <f>ABS((B89-F89)/B89)</f>
        <v>2.6977899966364308E-2</v>
      </c>
      <c r="J89" s="1">
        <f>ABS((F89-B89)/B88)^2</f>
        <v>2.6082364193590242E-4</v>
      </c>
      <c r="K89" s="1">
        <f>ABS((B89-B88)/B88)^2</f>
        <v>0.16109028645471793</v>
      </c>
      <c r="L89" s="1">
        <f>F89-B89</f>
        <v>4.7481103940801184E-2</v>
      </c>
      <c r="M89" s="1">
        <f>ABS(L89-L88)^2</f>
        <v>1085.6563645696426</v>
      </c>
    </row>
    <row r="90" spans="1:13">
      <c r="A90" s="6">
        <v>37681</v>
      </c>
      <c r="B90" s="28">
        <v>2.62</v>
      </c>
      <c r="C90" s="51">
        <f>$C$2*(B90/E86)+(1-$C$2)*(C89+D89)</f>
        <v>0.38415151170419221</v>
      </c>
      <c r="D90" s="51">
        <f>$F$2*(C90-C89)+(1-$F$2)*D89</f>
        <v>1.5176982420816998E-7</v>
      </c>
      <c r="E90" s="51">
        <f>$I$2*(B90/C90)+(1-$I$2)*E86</f>
        <v>-230.84752184621337</v>
      </c>
      <c r="F90" s="34">
        <f>(C89+D89)*E86</f>
        <v>-128.78523777814004</v>
      </c>
      <c r="G90" s="1">
        <f>ABS(B90-F90)</f>
        <v>131.40523777814005</v>
      </c>
      <c r="H90" s="1">
        <f>G90^2</f>
        <v>17267.336515529525</v>
      </c>
      <c r="I90" s="4">
        <f>ABS((B90-F90)/B90)</f>
        <v>50.154670907687041</v>
      </c>
      <c r="J90" s="1">
        <f>ABS((F90-B90)/B89)^2</f>
        <v>5574.4242366766293</v>
      </c>
      <c r="K90" s="1">
        <f>ABS((B90-B89)/B89)^2</f>
        <v>0.23876549586776866</v>
      </c>
      <c r="L90" s="1">
        <f>F90-B90</f>
        <v>-131.40523777814005</v>
      </c>
      <c r="M90" s="1">
        <f>ABS(L90-L89)^2</f>
        <v>17279.817301491377</v>
      </c>
    </row>
    <row r="91" spans="1:13">
      <c r="A91" s="6">
        <v>37712</v>
      </c>
      <c r="B91" s="28">
        <v>2.48</v>
      </c>
      <c r="C91" s="51">
        <f>$C$2*(B91/E87)+(1-$C$2)*(C90+D90)</f>
        <v>0.37200527089940222</v>
      </c>
      <c r="D91" s="51">
        <f>$F$2*(C91-C90)+(1-$F$2)*D90</f>
        <v>-1.2146240804789987E-2</v>
      </c>
      <c r="E91" s="51">
        <f>$I$2*(B91/C91)+(1-$I$2)*E87</f>
        <v>24.140841992544978</v>
      </c>
      <c r="F91" s="34">
        <f>(C90+D90)*E87</f>
        <v>11.835952528983929</v>
      </c>
      <c r="G91" s="1">
        <f>ABS(B91-F91)</f>
        <v>9.3559525289839289</v>
      </c>
      <c r="H91" s="1">
        <f>G91^2</f>
        <v>87.533847724600776</v>
      </c>
      <c r="I91" s="4">
        <f>ABS((B91-F91)/B91)</f>
        <v>3.7725615036225522</v>
      </c>
      <c r="J91" s="1">
        <f>ABS((F91-B91)/B90)^2</f>
        <v>12.751857077763646</v>
      </c>
      <c r="K91" s="1">
        <f>ABS((B91-B90)/B90)^2</f>
        <v>2.8553114620360168E-3</v>
      </c>
      <c r="L91" s="1">
        <f>F91-B91</f>
        <v>9.3559525289839289</v>
      </c>
      <c r="M91" s="1">
        <f>ABS(L91-L90)^2</f>
        <v>19813.712696678369</v>
      </c>
    </row>
    <row r="92" spans="1:13">
      <c r="A92" s="6">
        <v>37742</v>
      </c>
      <c r="B92" s="28">
        <v>2.46</v>
      </c>
      <c r="C92" s="51">
        <f>$C$2*(B92/E88)+(1-$C$2)*(C91+D91)</f>
        <v>0.34364782413793143</v>
      </c>
      <c r="D92" s="51">
        <f>$F$2*(C92-C91)+(1-$F$2)*D91</f>
        <v>-2.8357446761470784E-2</v>
      </c>
      <c r="E92" s="51">
        <f>$I$2*(B92/C92)+(1-$I$2)*E88</f>
        <v>-37.220519735030543</v>
      </c>
      <c r="F92" s="34">
        <f>(C91+D91)*E88</f>
        <v>-19.489826879029341</v>
      </c>
      <c r="G92" s="1">
        <f>ABS(B92-F92)</f>
        <v>21.949826879029342</v>
      </c>
      <c r="H92" s="1">
        <f>G92^2</f>
        <v>481.79490001935898</v>
      </c>
      <c r="I92" s="4">
        <f>ABS((B92-F92)/B92)</f>
        <v>8.9226938532639597</v>
      </c>
      <c r="J92" s="1">
        <f>ABS((F92-B92)/B91)^2</f>
        <v>78.335539155072667</v>
      </c>
      <c r="K92" s="1">
        <f>ABS((B92-B91)/B91)^2</f>
        <v>6.503642039542155E-5</v>
      </c>
      <c r="L92" s="1">
        <f>F92-B92</f>
        <v>-21.949826879029342</v>
      </c>
      <c r="M92" s="1">
        <f>ABS(L92-L91)^2</f>
        <v>980.05182434318783</v>
      </c>
    </row>
    <row r="93" spans="1:13">
      <c r="A93" s="6">
        <v>37773</v>
      </c>
      <c r="B93" s="28">
        <v>3.79</v>
      </c>
      <c r="C93" s="51">
        <f>$C$2*(B93/E89)+(1-$C$2)*(C92+D92)</f>
        <v>0.33515933045646579</v>
      </c>
      <c r="D93" s="51">
        <f>$F$2*(C93-C92)+(1-$F$2)*D92</f>
        <v>-8.4884936814656475E-3</v>
      </c>
      <c r="E93" s="51">
        <f>$I$2*(B93/C93)+(1-$I$2)*E89</f>
        <v>6.5018809391381929</v>
      </c>
      <c r="F93" s="34">
        <f>(C92+D92)*E89</f>
        <v>1.4715878152801698</v>
      </c>
      <c r="G93" s="1">
        <f>ABS(B93-F93)</f>
        <v>2.31841218471983</v>
      </c>
      <c r="H93" s="1">
        <f>G93^2</f>
        <v>5.3750350582573754</v>
      </c>
      <c r="I93" s="4">
        <f>ABS((B93-F93)/B93)</f>
        <v>0.61171825454349071</v>
      </c>
      <c r="J93" s="1">
        <f>ABS((F93-B93)/B92)^2</f>
        <v>0.88820065077952526</v>
      </c>
      <c r="K93" s="1">
        <f>ABS((B93-B92)/B92)^2</f>
        <v>0.29230286205301076</v>
      </c>
      <c r="L93" s="1">
        <f>F93-B93</f>
        <v>-2.31841218471983</v>
      </c>
      <c r="M93" s="1">
        <f>ABS(L93-L92)^2</f>
        <v>385.39244289995145</v>
      </c>
    </row>
    <row r="94" spans="1:13">
      <c r="A94" s="6">
        <v>37803</v>
      </c>
      <c r="B94" s="28">
        <v>7.14</v>
      </c>
      <c r="C94" s="51">
        <f>$C$2*(B94/E90)+(1-$C$2)*(C93+D93)</f>
        <v>0.31236682931802617</v>
      </c>
      <c r="D94" s="51">
        <f>$F$2*(C94-C93)+(1-$F$2)*D93</f>
        <v>-2.2792501138439614E-2</v>
      </c>
      <c r="E94" s="51">
        <f>$I$2*(B94/C94)+(1-$I$2)*E90</f>
        <v>-160.76157098704664</v>
      </c>
      <c r="F94" s="34">
        <f>(C93+D93)*E90</f>
        <v>-75.411153128937642</v>
      </c>
      <c r="G94" s="1">
        <f>ABS(B94-F94)</f>
        <v>82.551153128937642</v>
      </c>
      <c r="H94" s="1">
        <f>G94^2</f>
        <v>6814.6928829173112</v>
      </c>
      <c r="I94" s="4">
        <f>ABS((B94-F94)/B94)</f>
        <v>11.561786152512274</v>
      </c>
      <c r="J94" s="1">
        <f>ABS((F94-B94)/B93)^2</f>
        <v>474.42533001840081</v>
      </c>
      <c r="K94" s="1">
        <f>ABS((B94-B93)/B93)^2</f>
        <v>0.78128807234703168</v>
      </c>
      <c r="L94" s="1">
        <f>F94-B94</f>
        <v>-82.551153128937642</v>
      </c>
      <c r="M94" s="1">
        <f>ABS(L94-L93)^2</f>
        <v>6437.2927194219646</v>
      </c>
    </row>
    <row r="95" spans="1:13">
      <c r="A95" s="6">
        <v>37834</v>
      </c>
      <c r="B95" s="28">
        <v>11.46</v>
      </c>
      <c r="C95" s="51">
        <f>$C$2*(B95/E91)+(1-$C$2)*(C94+D94)</f>
        <v>0.29697991897942616</v>
      </c>
      <c r="D95" s="51">
        <f>$F$2*(C95-C94)+(1-$F$2)*D94</f>
        <v>-1.5386910338600013E-2</v>
      </c>
      <c r="E95" s="51">
        <f>$I$2*(B95/C95)+(1-$I$2)*E91</f>
        <v>28.131991298752702</v>
      </c>
      <c r="F95" s="34">
        <f>(C94+D94)*E91</f>
        <v>6.9905681016807639</v>
      </c>
      <c r="G95" s="1">
        <f>ABS(B95-F95)</f>
        <v>4.4694318983192369</v>
      </c>
      <c r="H95" s="1">
        <f>G95^2</f>
        <v>19.975821493713497</v>
      </c>
      <c r="I95" s="4">
        <f>ABS((B95-F95)/B95)</f>
        <v>0.39000278344844996</v>
      </c>
      <c r="J95" s="1">
        <f>ABS((F95-B95)/B94)^2</f>
        <v>0.39183951019061541</v>
      </c>
      <c r="K95" s="1">
        <f>ABS((B95-B94)/B94)^2</f>
        <v>0.3660758421015467</v>
      </c>
      <c r="L95" s="1">
        <f>F95-B95</f>
        <v>-4.4694318983192369</v>
      </c>
      <c r="M95" s="1">
        <f>ABS(L95-L94)^2</f>
        <v>6096.7551903360036</v>
      </c>
    </row>
    <row r="96" spans="1:13">
      <c r="A96" s="6">
        <v>37865</v>
      </c>
      <c r="B96" s="28">
        <v>14.9</v>
      </c>
      <c r="C96" s="51">
        <f>$C$2*(B96/E92)+(1-$C$2)*(C95+D95)</f>
        <v>0.25431662758960821</v>
      </c>
      <c r="D96" s="51">
        <f>$F$2*(C96-C95)+(1-$F$2)*D95</f>
        <v>-4.2663291389817948E-2</v>
      </c>
      <c r="E96" s="51">
        <f>$I$2*(B96/C96)+(1-$I$2)*E92</f>
        <v>-10.753358644585788</v>
      </c>
      <c r="F96" s="34">
        <f>(C95+D95)*E92</f>
        <v>-10.481038135362496</v>
      </c>
      <c r="G96" s="1">
        <f>ABS(B96-F96)</f>
        <v>25.381038135362495</v>
      </c>
      <c r="H96" s="1">
        <f>G96^2</f>
        <v>644.19709682872531</v>
      </c>
      <c r="I96" s="4">
        <f>ABS((B96-F96)/B96)</f>
        <v>1.7034253782122479</v>
      </c>
      <c r="J96" s="1">
        <f>ABS((F96-B96)/B95)^2</f>
        <v>4.9051187743751337</v>
      </c>
      <c r="K96" s="1">
        <f>ABS((B96-B95)/B95)^2</f>
        <v>9.0104742499139523E-2</v>
      </c>
      <c r="L96" s="1">
        <f>F96-B96</f>
        <v>-25.381038135362495</v>
      </c>
      <c r="M96" s="1">
        <f>ABS(L96-L95)^2</f>
        <v>437.2952754131465</v>
      </c>
    </row>
    <row r="97" spans="1:13">
      <c r="A97" s="6">
        <v>37895</v>
      </c>
      <c r="B97" s="28">
        <v>21.27</v>
      </c>
      <c r="C97" s="51">
        <f>$C$2*(B97/E93)+(1-$C$2)*(C96+D96)</f>
        <v>0.33404159061755895</v>
      </c>
      <c r="D97" s="51">
        <f>$F$2*(C97-C96)+(1-$F$2)*D96</f>
        <v>7.9724963027950735E-2</v>
      </c>
      <c r="E97" s="51">
        <f>$I$2*(B97/C97)+(1-$I$2)*E93</f>
        <v>22.295844971522534</v>
      </c>
      <c r="F97" s="34">
        <f>(C96+D96)*E93</f>
        <v>1.3761447923424239</v>
      </c>
      <c r="G97" s="1">
        <f>ABS(B97-F97)</f>
        <v>19.893855207657577</v>
      </c>
      <c r="H97" s="1">
        <f>G97^2</f>
        <v>395.76547502324451</v>
      </c>
      <c r="I97" s="4">
        <f>ABS((B97-F97)/B97)</f>
        <v>0.93530113811272109</v>
      </c>
      <c r="J97" s="1">
        <f>ABS((F97-B97)/B96)^2</f>
        <v>1.7826470655522024</v>
      </c>
      <c r="K97" s="1">
        <f>ABS((B97-B96)/B96)^2</f>
        <v>0.18277059591910266</v>
      </c>
      <c r="L97" s="1">
        <f>F97-B97</f>
        <v>-19.893855207657577</v>
      </c>
      <c r="M97" s="1">
        <f>ABS(L97-L96)^2</f>
        <v>30.109176482096316</v>
      </c>
    </row>
    <row r="98" spans="1:13">
      <c r="A98" s="6">
        <v>37926</v>
      </c>
      <c r="B98" s="28">
        <v>11.27</v>
      </c>
      <c r="C98" s="51">
        <f>$C$2*(B98/E94)+(1-$C$2)*(C97+D97)</f>
        <v>0.39441174726467665</v>
      </c>
      <c r="D98" s="51">
        <f>$F$2*(C98-C97)+(1-$F$2)*D97</f>
        <v>6.0370156647117701E-2</v>
      </c>
      <c r="E98" s="51">
        <f>$I$2*(B98/C98)+(1-$I$2)*E94</f>
        <v>-108.45765982791484</v>
      </c>
      <c r="F98" s="34">
        <f>(C97+D97)*E94</f>
        <v>-66.517761185948245</v>
      </c>
      <c r="G98" s="1">
        <f>ABS(B98-F98)</f>
        <v>77.787761185948241</v>
      </c>
      <c r="H98" s="1">
        <f>G98^2</f>
        <v>6050.9357903221162</v>
      </c>
      <c r="I98" s="4">
        <f>ABS((B98-F98)/B98)</f>
        <v>6.9021970883716275</v>
      </c>
      <c r="J98" s="1">
        <f>ABS((F98-B98)/B97)^2</f>
        <v>13.374808256621586</v>
      </c>
      <c r="K98" s="1">
        <f>ABS((B98-B97)/B97)^2</f>
        <v>0.22103702171180353</v>
      </c>
      <c r="L98" s="1">
        <f>F98-B98</f>
        <v>-77.787761185948241</v>
      </c>
      <c r="M98" s="1">
        <f>ABS(L98-L97)^2</f>
        <v>3351.7043494231593</v>
      </c>
    </row>
    <row r="99" spans="1:13">
      <c r="A99" s="6">
        <v>37956</v>
      </c>
      <c r="B99" s="28">
        <v>4.25</v>
      </c>
      <c r="C99" s="51">
        <f>$C$2*(B99/E95)+(1-$C$2)*(C98+D98)</f>
        <v>0.44263357538730375</v>
      </c>
      <c r="D99" s="51">
        <f>$F$2*(C99-C98)+(1-$F$2)*D98</f>
        <v>4.8221828122627097E-2</v>
      </c>
      <c r="E99" s="51">
        <f>$I$2*(B99/C99)+(1-$I$2)*E95</f>
        <v>23.012985951981534</v>
      </c>
      <c r="F99" s="34">
        <f>(C98+D98)*E95</f>
        <v>12.793920563676785</v>
      </c>
      <c r="G99" s="1">
        <f>ABS(B99-F99)</f>
        <v>8.5439205636767852</v>
      </c>
      <c r="H99" s="1">
        <f>G99^2</f>
        <v>72.99857859841903</v>
      </c>
      <c r="I99" s="4">
        <f>ABS((B99-F99)/B99)</f>
        <v>2.0103342502768906</v>
      </c>
      <c r="J99" s="1">
        <f>ABS((F99-B99)/B98)^2</f>
        <v>0.57473357901771416</v>
      </c>
      <c r="K99" s="1">
        <f>ABS((B99-B98)/B98)^2</f>
        <v>0.38799523512966</v>
      </c>
      <c r="L99" s="1">
        <f>F99-B99</f>
        <v>8.5439205636767852</v>
      </c>
      <c r="M99" s="1">
        <f>ABS(L99-L98)^2</f>
        <v>7453.1592737185401</v>
      </c>
    </row>
    <row r="100" spans="1:13">
      <c r="A100" s="6">
        <v>37987</v>
      </c>
      <c r="B100" s="28">
        <v>2.5499999999999998</v>
      </c>
      <c r="C100" s="51">
        <f>$C$2*(B100/E96)+(1-$C$2)*(C99+D99)</f>
        <v>0.46173579162023054</v>
      </c>
      <c r="D100" s="51">
        <f>$F$2*(C100-C99)+(1-$F$2)*D99</f>
        <v>1.9102216232926794E-2</v>
      </c>
      <c r="E100" s="51">
        <f>$I$2*(B100/C100)+(1-$I$2)*E96</f>
        <v>-6.2571225565268946</v>
      </c>
      <c r="F100" s="34">
        <f>(C99+D99)*E96</f>
        <v>-5.2783441965751603</v>
      </c>
      <c r="G100" s="1">
        <f>ABS(B100-F100)</f>
        <v>7.8283441965751601</v>
      </c>
      <c r="H100" s="1">
        <f>G100^2</f>
        <v>61.282972860051991</v>
      </c>
      <c r="I100" s="4">
        <f>ABS((B100-F100)/B100)</f>
        <v>3.0699389006177102</v>
      </c>
      <c r="J100" s="1">
        <f>ABS((F100-B100)/B99)^2</f>
        <v>3.3928289472693143</v>
      </c>
      <c r="K100" s="1">
        <f>ABS((B100-B99)/B99)^2</f>
        <v>0.16000000000000003</v>
      </c>
      <c r="L100" s="1">
        <f>F100-B100</f>
        <v>-7.8283441965751601</v>
      </c>
      <c r="M100" s="1">
        <f>ABS(L100-L99)^2</f>
        <v>268.05105337978767</v>
      </c>
    </row>
    <row r="101" spans="1:13">
      <c r="A101" s="6">
        <v>38018</v>
      </c>
      <c r="B101" s="28">
        <v>2.2000000000000002</v>
      </c>
      <c r="C101" s="51">
        <f>$C$2*(B101/E97)+(1-$C$2)*(C100+D100)</f>
        <v>0.46555141800547956</v>
      </c>
      <c r="D101" s="51">
        <f>$F$2*(C101-C100)+(1-$F$2)*D100</f>
        <v>3.8156263852490158E-3</v>
      </c>
      <c r="E101" s="51">
        <f>$I$2*(B101/C101)+(1-$I$2)*E97</f>
        <v>17.442067854054802</v>
      </c>
      <c r="F101" s="34">
        <f>(C100+D100)*E97</f>
        <v>10.72068967950973</v>
      </c>
      <c r="G101" s="1">
        <f>ABS(B101-F101)</f>
        <v>8.5206896795097293</v>
      </c>
      <c r="H101" s="1">
        <f>G101^2</f>
        <v>72.602152614503609</v>
      </c>
      <c r="I101" s="4">
        <f>ABS((B101-F101)/B101)</f>
        <v>3.8730407634135129</v>
      </c>
      <c r="J101" s="1">
        <f>ABS((F101-B101)/B100)^2</f>
        <v>11.165267606997865</v>
      </c>
      <c r="K101" s="1">
        <f>ABS((B101-B100)/B100)^2</f>
        <v>1.883890811226448E-2</v>
      </c>
      <c r="L101" s="1">
        <f>F101-B101</f>
        <v>8.5206896795097293</v>
      </c>
      <c r="M101" s="1">
        <f>ABS(L101-L100)^2</f>
        <v>267.29090868137126</v>
      </c>
    </row>
    <row r="102" spans="1:13">
      <c r="A102" s="6">
        <v>38047</v>
      </c>
      <c r="B102" s="28">
        <v>2.09</v>
      </c>
      <c r="C102" s="51">
        <f>$C$2*(B102/E98)+(1-$C$2)*(C101+D101)</f>
        <v>0.44982156349904273</v>
      </c>
      <c r="D102" s="51">
        <f>$F$2*(C102-C101)+(1-$F$2)*D101</f>
        <v>-1.5729854506436824E-2</v>
      </c>
      <c r="E102" s="51">
        <f>$I$2*(B102/C102)+(1-$I$2)*E98</f>
        <v>-77.212751599823576</v>
      </c>
      <c r="F102" s="34">
        <f>(C101+D101)*E98</f>
        <v>-50.906451234963441</v>
      </c>
      <c r="G102" s="1">
        <f>ABS(B102-F102)</f>
        <v>52.996451234963445</v>
      </c>
      <c r="H102" s="1">
        <f>G102^2</f>
        <v>2808.6238434998586</v>
      </c>
      <c r="I102" s="4">
        <f>ABS((B102-F102)/B102)</f>
        <v>25.357153700939449</v>
      </c>
      <c r="J102" s="1">
        <f>ABS((F102-B102)/B101)^2</f>
        <v>580.29418254129291</v>
      </c>
      <c r="K102" s="1">
        <f>ABS((B102-B101)/B101)^2</f>
        <v>2.5000000000000144E-3</v>
      </c>
      <c r="L102" s="1">
        <f>F102-B102</f>
        <v>-52.996451234963445</v>
      </c>
      <c r="M102" s="1">
        <f>ABS(L102-L101)^2</f>
        <v>3784.3586262911494</v>
      </c>
    </row>
    <row r="103" spans="1:13">
      <c r="A103" s="6">
        <v>38078</v>
      </c>
      <c r="B103" s="28">
        <v>2.37</v>
      </c>
      <c r="C103" s="51">
        <f>$C$2*(B103/E99)+(1-$C$2)*(C102+D102)</f>
        <v>0.42084745973621074</v>
      </c>
      <c r="D103" s="51">
        <f>$F$2*(C103-C102)+(1-$F$2)*D102</f>
        <v>-2.8974103762831993E-2</v>
      </c>
      <c r="E103" s="51">
        <f>$I$2*(B103/C103)+(1-$I$2)*E99</f>
        <v>18.211357601286338</v>
      </c>
      <c r="F103" s="34">
        <f>(C102+D102)*E99</f>
        <v>9.9897464009184951</v>
      </c>
      <c r="G103" s="1">
        <f>ABS(B103-F103)</f>
        <v>7.619746400918495</v>
      </c>
      <c r="H103" s="1">
        <f>G103^2</f>
        <v>58.060535214310356</v>
      </c>
      <c r="I103" s="4">
        <f>ABS((B103-F103)/B103)</f>
        <v>3.2150828695858626</v>
      </c>
      <c r="J103" s="1">
        <f>ABS((F103-B103)/B102)^2</f>
        <v>13.291942770154156</v>
      </c>
      <c r="K103" s="1">
        <f>ABS((B103-B102)/B102)^2</f>
        <v>1.7948307044252682E-2</v>
      </c>
      <c r="L103" s="1">
        <f>F103-B103</f>
        <v>7.619746400918495</v>
      </c>
      <c r="M103" s="1">
        <f>ABS(L103-L102)^2</f>
        <v>3674.3234158322994</v>
      </c>
    </row>
    <row r="104" spans="1:13">
      <c r="A104" s="6">
        <v>38108</v>
      </c>
      <c r="B104" s="28">
        <v>2.76</v>
      </c>
      <c r="C104" s="51">
        <f>$C$2*(B104/E100)+(1-$C$2)*(C103+D103)</f>
        <v>0.35855454351790816</v>
      </c>
      <c r="D104" s="51">
        <f>$F$2*(C104-C103)+(1-$F$2)*D103</f>
        <v>-6.2292916218302574E-2</v>
      </c>
      <c r="E104" s="51">
        <f>$I$2*(B104/C104)+(1-$I$2)*E100</f>
        <v>-2.402144770911951</v>
      </c>
      <c r="F104" s="34">
        <f>(C103+D103)*E100</f>
        <v>-2.4519996149629213</v>
      </c>
      <c r="G104" s="1">
        <f>ABS(B104-F104)</f>
        <v>5.2119996149629211</v>
      </c>
      <c r="H104" s="1">
        <f>G104^2</f>
        <v>27.164939986373639</v>
      </c>
      <c r="I104" s="4">
        <f>ABS((B104-F104)/B104)</f>
        <v>1.8884056575952615</v>
      </c>
      <c r="J104" s="1">
        <f>ABS((F104-B104)/B103)^2</f>
        <v>4.8362869174052641</v>
      </c>
      <c r="K104" s="1">
        <f>ABS((B104-B103)/B103)^2</f>
        <v>2.7078993751001392E-2</v>
      </c>
      <c r="L104" s="1">
        <f>F104-B104</f>
        <v>-5.2119996149629211</v>
      </c>
      <c r="M104" s="1">
        <f>ABS(L104-L103)^2</f>
        <v>164.6537058160886</v>
      </c>
    </row>
    <row r="105" spans="1:13">
      <c r="A105" s="6">
        <v>38139</v>
      </c>
      <c r="B105" s="28">
        <v>2.75</v>
      </c>
      <c r="C105" s="51">
        <f>$C$2*(B105/E101)+(1-$C$2)*(C104+D104)</f>
        <v>0.29071775632355207</v>
      </c>
      <c r="D105" s="51">
        <f>$F$2*(C105-C104)+(1-$F$2)*D104</f>
        <v>-6.7836787194356096E-2</v>
      </c>
      <c r="E105" s="51">
        <f>$I$2*(B105/C105)+(1-$I$2)*E101</f>
        <v>15.23684511402975</v>
      </c>
      <c r="F105" s="34">
        <f>(C104+D104)*E101</f>
        <v>5.1674154059124149</v>
      </c>
      <c r="G105" s="1">
        <f>ABS(B105-F105)</f>
        <v>2.4174154059124149</v>
      </c>
      <c r="H105" s="1">
        <f>G105^2</f>
        <v>5.8438972447426858</v>
      </c>
      <c r="I105" s="4">
        <f>ABS((B105-F105)/B105)</f>
        <v>0.87906014760451445</v>
      </c>
      <c r="J105" s="1">
        <f>ABS((F105-B105)/B104)^2</f>
        <v>0.76715727325439587</v>
      </c>
      <c r="K105" s="1">
        <f>ABS((B105-B104)/B104)^2</f>
        <v>1.3127494223901982E-5</v>
      </c>
      <c r="L105" s="1">
        <f>F105-B105</f>
        <v>2.4174154059124149</v>
      </c>
      <c r="M105" s="1">
        <f>ABS(L105-L104)^2</f>
        <v>58.207973560758205</v>
      </c>
    </row>
    <row r="106" spans="1:13">
      <c r="A106" s="6">
        <v>38169</v>
      </c>
      <c r="B106" s="28">
        <v>4.5</v>
      </c>
      <c r="C106" s="51">
        <f>$C$2*(B106/E102)+(1-$C$2)*(C105+D105)</f>
        <v>0.21163451415138393</v>
      </c>
      <c r="D106" s="51">
        <f>$F$2*(C106-C105)+(1-$F$2)*D105</f>
        <v>-7.9083242172168139E-2</v>
      </c>
      <c r="E106" s="51">
        <f>$I$2*(B106/C106)+(1-$I$2)*E102</f>
        <v>-50.008854871704088</v>
      </c>
      <c r="F106" s="34">
        <f>(C105+D105)*E102</f>
        <v>-17.209252905700556</v>
      </c>
      <c r="G106" s="1">
        <f>ABS(B106-F106)</f>
        <v>21.709252905700556</v>
      </c>
      <c r="H106" s="1">
        <f>G106^2</f>
        <v>471.29166172366803</v>
      </c>
      <c r="I106" s="4">
        <f>ABS((B106-F106)/B106)</f>
        <v>4.8242784234890124</v>
      </c>
      <c r="J106" s="1">
        <f>ABS((F106-B106)/B105)^2</f>
        <v>62.319558575030484</v>
      </c>
      <c r="K106" s="1">
        <f>ABS((B106-B105)/B105)^2</f>
        <v>0.4049586776859504</v>
      </c>
      <c r="L106" s="1">
        <f>F106-B106</f>
        <v>-21.709252905700556</v>
      </c>
      <c r="M106" s="1">
        <f>ABS(L106-L105)^2</f>
        <v>582.09612381858949</v>
      </c>
    </row>
    <row r="107" spans="1:13">
      <c r="A107" s="6">
        <v>38200</v>
      </c>
      <c r="B107" s="28">
        <v>16.21</v>
      </c>
      <c r="C107" s="51">
        <f>$C$2*(B107/E103)+(1-$C$2)*(C106+D106)</f>
        <v>0.16285336284838703</v>
      </c>
      <c r="D107" s="51">
        <f>$F$2*(C107-C106)+(1-$F$2)*D106</f>
        <v>-4.87811513029969E-2</v>
      </c>
      <c r="E107" s="51">
        <f>$I$2*(B107/C107)+(1-$I$2)*E103</f>
        <v>40.677635264124284</v>
      </c>
      <c r="F107" s="34">
        <f>(C106+D106)*E103</f>
        <v>2.4139386145188642</v>
      </c>
      <c r="G107" s="1">
        <f>ABS(B107-F107)</f>
        <v>13.796061385481137</v>
      </c>
      <c r="H107" s="1">
        <f>G107^2</f>
        <v>190.33130975196369</v>
      </c>
      <c r="I107" s="4">
        <f>ABS((B107-F107)/B107)</f>
        <v>0.85108336739550494</v>
      </c>
      <c r="J107" s="1">
        <f>ABS((F107-B107)/B106)^2</f>
        <v>9.3990770247883315</v>
      </c>
      <c r="K107" s="1">
        <f>ABS((B107-B106)/B106)^2</f>
        <v>6.7715604938271605</v>
      </c>
      <c r="L107" s="1">
        <f>F107-B107</f>
        <v>-13.796061385481137</v>
      </c>
      <c r="M107" s="1">
        <f>ABS(L107-L106)^2</f>
        <v>62.618600035672522</v>
      </c>
    </row>
    <row r="108" spans="1:13">
      <c r="A108" s="6">
        <v>38231</v>
      </c>
      <c r="B108" s="28">
        <v>30.38</v>
      </c>
      <c r="C108" s="51">
        <f>$C$2*(B108/E104)+(1-$C$2)*(C107+D107)</f>
        <v>-0.39637170283082157</v>
      </c>
      <c r="D108" s="51">
        <f>$F$2*(C108-C107)+(1-$F$2)*D107</f>
        <v>-0.5592250656792086</v>
      </c>
      <c r="E108" s="51">
        <f>$I$2*(B108/C108)+(1-$I$2)*E104</f>
        <v>-22.911759399366044</v>
      </c>
      <c r="F108" s="34">
        <f>(C107+D107)*E104</f>
        <v>-0.27401796647012078</v>
      </c>
      <c r="G108" s="1">
        <f>ABS(B108-F108)</f>
        <v>30.654017966470121</v>
      </c>
      <c r="H108" s="1">
        <f>G108^2</f>
        <v>939.66881748867297</v>
      </c>
      <c r="I108" s="4">
        <f>ABS((B108-F108)/B108)</f>
        <v>1.0090196828989506</v>
      </c>
      <c r="J108" s="1">
        <f>ABS((F108-B108)/B107)^2</f>
        <v>3.5760928433095422</v>
      </c>
      <c r="K108" s="1">
        <f>ABS((B108-B107)/B107)^2</f>
        <v>0.76414129631863681</v>
      </c>
      <c r="L108" s="1">
        <f>F108-B108</f>
        <v>-30.654017966470121</v>
      </c>
      <c r="M108" s="1">
        <f>ABS(L108-L107)^2</f>
        <v>284.19070008650976</v>
      </c>
    </row>
    <row r="109" spans="1:13">
      <c r="A109" s="6">
        <v>38261</v>
      </c>
      <c r="B109" s="28">
        <v>32.89</v>
      </c>
      <c r="C109" s="51">
        <f>$C$2*(B109/E105)+(1-$C$2)*(C108+D108)</f>
        <v>-0.83102961896219474</v>
      </c>
      <c r="D109" s="51">
        <f>$F$2*(C109-C108)+(1-$F$2)*D108</f>
        <v>-0.43465791613137317</v>
      </c>
      <c r="E109" s="51">
        <f>$I$2*(B109/C109)+(1-$I$2)*E105</f>
        <v>9.443476265509787E-2</v>
      </c>
      <c r="F109" s="34">
        <f>(C108+D108)*E105</f>
        <v>-14.560279953254671</v>
      </c>
      <c r="G109" s="1">
        <f>ABS(B109-F109)</f>
        <v>47.450279953254672</v>
      </c>
      <c r="H109" s="1">
        <f>G109^2</f>
        <v>2251.5290676422424</v>
      </c>
      <c r="I109" s="4">
        <f>ABS((B109-F109)/B109)</f>
        <v>1.442696258840215</v>
      </c>
      <c r="J109" s="1">
        <f>ABS((F109-B109)/B108)^2</f>
        <v>2.4395067217941215</v>
      </c>
      <c r="K109" s="1">
        <f>ABS((B109-B108)/B108)^2</f>
        <v>6.8260883320815525E-3</v>
      </c>
      <c r="L109" s="1">
        <f>F109-B109</f>
        <v>-47.450279953254672</v>
      </c>
      <c r="M109" s="1">
        <f>ABS(L109-L108)^2</f>
        <v>282.1144167287037</v>
      </c>
    </row>
    <row r="110" spans="1:13">
      <c r="A110" s="6">
        <v>38292</v>
      </c>
      <c r="B110" s="28">
        <v>45.71</v>
      </c>
      <c r="C110" s="51">
        <f>$C$2*(B110/E106)+(1-$C$2)*(C109+D109)</f>
        <v>-1.2516215649195328</v>
      </c>
      <c r="D110" s="51">
        <f>$F$2*(C110-C109)+(1-$F$2)*D109</f>
        <v>-0.42059194595733806</v>
      </c>
      <c r="E110" s="51">
        <f>$I$2*(B110/C110)+(1-$I$2)*E106</f>
        <v>-46.282737770589456</v>
      </c>
      <c r="F110" s="34">
        <f>(C109+D109)*E106</f>
        <v>63.295584255419115</v>
      </c>
      <c r="G110" s="1">
        <f>ABS(B110-F110)</f>
        <v>17.585584255419114</v>
      </c>
      <c r="H110" s="1">
        <f>G110^2</f>
        <v>309.25277360444466</v>
      </c>
      <c r="I110" s="4">
        <f>ABS((B110-F110)/B110)</f>
        <v>0.38472072315508893</v>
      </c>
      <c r="J110" s="1">
        <f>ABS((F110-B110)/B109)^2</f>
        <v>0.28588137116114182</v>
      </c>
      <c r="K110" s="1">
        <f>ABS((B110-B109)/B109)^2</f>
        <v>0.15193166715368522</v>
      </c>
      <c r="L110" s="1">
        <f>F110-B110</f>
        <v>17.585584255419114</v>
      </c>
      <c r="M110" s="1">
        <f>ABS(L110-L109)^2</f>
        <v>4229.6636333690558</v>
      </c>
    </row>
    <row r="111" spans="1:13">
      <c r="A111" s="6">
        <v>38322</v>
      </c>
      <c r="B111" s="28">
        <v>15.32</v>
      </c>
      <c r="C111" s="51">
        <f>$C$2*(B111/E107)+(1-$C$2)*(C110+D110)</f>
        <v>-1.5902602172702285</v>
      </c>
      <c r="D111" s="51">
        <f>$F$2*(C111-C110)+(1-$F$2)*D110</f>
        <v>-0.33863865235069568</v>
      </c>
      <c r="E111" s="51">
        <f>$I$2*(B111/C111)+(1-$I$2)*E107</f>
        <v>26.77916987576058</v>
      </c>
      <c r="F111" s="34">
        <f>(C110+D110)*E107</f>
        <v>-68.02169127919008</v>
      </c>
      <c r="G111" s="1">
        <f>ABS(B111-F111)</f>
        <v>83.341691279190087</v>
      </c>
      <c r="H111" s="1">
        <f>G111^2</f>
        <v>6945.8375052758292</v>
      </c>
      <c r="I111" s="4">
        <f>ABS((B111-F111)/B111)</f>
        <v>5.4400581774928254</v>
      </c>
      <c r="J111" s="1">
        <f>ABS((F111-B111)/B110)^2</f>
        <v>3.3243150548406737</v>
      </c>
      <c r="K111" s="1">
        <f>ABS((B111-B110)/B110)^2</f>
        <v>0.44201698465126971</v>
      </c>
      <c r="L111" s="1">
        <f>F111-B111</f>
        <v>-83.341691279190087</v>
      </c>
      <c r="M111" s="1">
        <f>ABS(L111-L110)^2</f>
        <v>10186.314946838926</v>
      </c>
    </row>
    <row r="112" spans="1:13">
      <c r="A112" s="6">
        <v>38353</v>
      </c>
      <c r="B112" s="28">
        <v>4.76</v>
      </c>
      <c r="C112" s="51">
        <f>$C$2*(B112/E108)+(1-$C$2)*(C111+D111)</f>
        <v>-1.8600530882250981</v>
      </c>
      <c r="D112" s="51">
        <f>$F$2*(C112-C111)+(1-$F$2)*D111</f>
        <v>-0.26979287095486959</v>
      </c>
      <c r="E112" s="51">
        <f>$I$2*(B112/C112)+(1-$I$2)*E108</f>
        <v>-17.289338316072303</v>
      </c>
      <c r="F112" s="34">
        <f>(C111+D111)*E108</f>
        <v>44.194466806463744</v>
      </c>
      <c r="G112" s="1">
        <f>ABS(B112-F112)</f>
        <v>39.434466806463746</v>
      </c>
      <c r="H112" s="1">
        <f>G112^2</f>
        <v>1555.0771723100911</v>
      </c>
      <c r="I112" s="4">
        <f>ABS((B112-F112)/B112)</f>
        <v>8.2845518500974258</v>
      </c>
      <c r="J112" s="1">
        <f>ABS((F112-B112)/B111)^2</f>
        <v>6.6257403942613742</v>
      </c>
      <c r="K112" s="1">
        <f>ABS((B112-B111)/B111)^2</f>
        <v>0.47512765101677701</v>
      </c>
      <c r="L112" s="1">
        <f>F112-B112</f>
        <v>39.434466806463746</v>
      </c>
      <c r="M112" s="1">
        <f>ABS(L112-L111)^2</f>
        <v>15073.984994273462</v>
      </c>
    </row>
    <row r="113" spans="1:13">
      <c r="A113" s="6">
        <v>38384</v>
      </c>
      <c r="B113" s="28">
        <v>2.71</v>
      </c>
      <c r="C113" s="51">
        <f>$C$2*(B113/E109)+(1-$C$2)*(C112+D112)</f>
        <v>-0.89677028392654456</v>
      </c>
      <c r="D113" s="51">
        <f>$F$2*(C113-C112)+(1-$F$2)*D112</f>
        <v>0.96328280429855351</v>
      </c>
      <c r="E113" s="51">
        <f>$I$2*(B113/C113)+(1-$I$2)*E109</f>
        <v>-0.76646650932139604</v>
      </c>
      <c r="F113" s="34">
        <f>(C112+D112)*E109</f>
        <v>-0.20113149764707952</v>
      </c>
      <c r="G113" s="1">
        <f>ABS(B113-F113)</f>
        <v>2.9111314976470797</v>
      </c>
      <c r="H113" s="1">
        <f>G113^2</f>
        <v>8.4746865965929299</v>
      </c>
      <c r="I113" s="4">
        <f>ABS((B113-F113)/B113)</f>
        <v>1.0742182648144205</v>
      </c>
      <c r="J113" s="1">
        <f>ABS((F113-B113)/B112)^2</f>
        <v>0.37403284534076553</v>
      </c>
      <c r="K113" s="1">
        <f>ABS((B113-B112)/B112)^2</f>
        <v>0.18547860320598825</v>
      </c>
      <c r="L113" s="1">
        <f>F113-B113</f>
        <v>-2.9111314976470797</v>
      </c>
      <c r="M113" s="1">
        <f>ABS(L113-L112)^2</f>
        <v>1793.1496957331133</v>
      </c>
    </row>
    <row r="114" spans="1:13">
      <c r="A114" s="6">
        <v>38412</v>
      </c>
      <c r="B114" s="28">
        <v>2.37</v>
      </c>
      <c r="C114" s="51">
        <f>$C$2*(B114/E110)+(1-$C$2)*(C113+D113)</f>
        <v>6.1803741758878809E-2</v>
      </c>
      <c r="D114" s="51">
        <f>$F$2*(C114-C113)+(1-$F$2)*D113</f>
        <v>0.95857402568542338</v>
      </c>
      <c r="E114" s="51">
        <f>$I$2*(B114/C114)+(1-$I$2)*E110</f>
        <v>-22.903762129229829</v>
      </c>
      <c r="F114" s="34">
        <f>(C113+D113)*E110</f>
        <v>-3.0783815388386788</v>
      </c>
      <c r="G114" s="1">
        <f>ABS(B114-F114)</f>
        <v>5.4483815388386789</v>
      </c>
      <c r="H114" s="1">
        <f>G114^2</f>
        <v>29.68486139275813</v>
      </c>
      <c r="I114" s="4">
        <f>ABS((B114-F114)/B114)</f>
        <v>2.2988951640669528</v>
      </c>
      <c r="J114" s="1">
        <f>ABS((F114-B114)/B113)^2</f>
        <v>4.0420012517201735</v>
      </c>
      <c r="K114" s="1">
        <f>ABS((B114-B113)/B113)^2</f>
        <v>1.5740526408954111E-2</v>
      </c>
      <c r="L114" s="1">
        <f>F114-B114</f>
        <v>-5.4483815388386789</v>
      </c>
      <c r="M114" s="1">
        <f>ABS(L114-L113)^2</f>
        <v>6.4376377715267719</v>
      </c>
    </row>
    <row r="115" spans="1:13">
      <c r="A115" s="6">
        <v>38443</v>
      </c>
      <c r="B115" s="28">
        <v>2.15</v>
      </c>
      <c r="C115" s="51">
        <f>$C$2*(B115/E111)+(1-$C$2)*(C114+D114)</f>
        <v>0.98277412457663782</v>
      </c>
      <c r="D115" s="51">
        <f>$F$2*(C115-C114)+(1-$F$2)*D114</f>
        <v>0.920970382817759</v>
      </c>
      <c r="E115" s="51">
        <f>$I$2*(B115/C115)+(1-$I$2)*E111</f>
        <v>19.985784519768515</v>
      </c>
      <c r="F115" s="34">
        <f>(C114+D114)*E111</f>
        <v>27.324869571840292</v>
      </c>
      <c r="G115" s="1">
        <f>ABS(B115-F115)</f>
        <v>25.174869571840294</v>
      </c>
      <c r="H115" s="1">
        <f>G115^2</f>
        <v>633.77405795917025</v>
      </c>
      <c r="I115" s="4">
        <f>ABS((B115-F115)/B115)</f>
        <v>11.709241661321068</v>
      </c>
      <c r="J115" s="1">
        <f>ABS((F115-B115)/B114)^2</f>
        <v>112.83342376741088</v>
      </c>
      <c r="K115" s="1">
        <f>ABS((B115-B114)/B114)^2</f>
        <v>8.6168527123502425E-3</v>
      </c>
      <c r="L115" s="1">
        <f>F115-B115</f>
        <v>25.174869571840294</v>
      </c>
      <c r="M115" s="1">
        <f>ABS(L115-L114)^2</f>
        <v>937.78350858770091</v>
      </c>
    </row>
    <row r="116" spans="1:13">
      <c r="A116" s="6">
        <v>38473</v>
      </c>
      <c r="B116" s="28">
        <v>3.81</v>
      </c>
      <c r="C116" s="51">
        <f>$C$2*(B116/E112)+(1-$C$2)*(C115+D115)</f>
        <v>1.8187800835536054</v>
      </c>
      <c r="D116" s="51">
        <f>$F$2*(C116-C115)+(1-$F$2)*D115</f>
        <v>0.83600595897696761</v>
      </c>
      <c r="E116" s="51">
        <f>$I$2*(B116/C116)+(1-$I$2)*E112</f>
        <v>-11.93447692172967</v>
      </c>
      <c r="F116" s="34">
        <f>(C115+D115)*E112</f>
        <v>-32.91448285570614</v>
      </c>
      <c r="G116" s="1">
        <f>ABS(B116-F116)</f>
        <v>36.724482855706142</v>
      </c>
      <c r="H116" s="1">
        <f>G116^2</f>
        <v>1348.6876410190544</v>
      </c>
      <c r="I116" s="4">
        <f>ABS((B116-F116)/B116)</f>
        <v>9.6389718781380953</v>
      </c>
      <c r="J116" s="1">
        <f>ABS((F116-B116)/B115)^2</f>
        <v>291.7658498689139</v>
      </c>
      <c r="K116" s="1">
        <f>ABS((B116-B115)/B115)^2</f>
        <v>0.5961276365603031</v>
      </c>
      <c r="L116" s="1">
        <f>F116-B116</f>
        <v>-36.724482855706142</v>
      </c>
      <c r="M116" s="1">
        <f>ABS(L116-L115)^2</f>
        <v>3831.5298309495984</v>
      </c>
    </row>
    <row r="117" spans="1:13">
      <c r="A117" s="6">
        <v>38504</v>
      </c>
      <c r="B117" s="28">
        <v>8.36</v>
      </c>
      <c r="C117" s="51">
        <f>$C$2*(B117/E113)+(1-$C$2)*(C116+D116)</f>
        <v>2.1123070224511347</v>
      </c>
      <c r="D117" s="51">
        <f>$F$2*(C117-C116)+(1-$F$2)*D116</f>
        <v>0.29352693889752923</v>
      </c>
      <c r="E117" s="51">
        <f>$I$2*(B117/C117)+(1-$I$2)*E113</f>
        <v>0.53859812703905174</v>
      </c>
      <c r="F117" s="34">
        <f>(C116+D116)*E113</f>
        <v>-2.0348045910135717</v>
      </c>
      <c r="G117" s="1">
        <f>ABS(B117-F117)</f>
        <v>10.394804591013571</v>
      </c>
      <c r="H117" s="1">
        <f>G117^2</f>
        <v>108.05196248535681</v>
      </c>
      <c r="I117" s="4">
        <f>ABS((B117-F117)/B117)</f>
        <v>1.2433976783509058</v>
      </c>
      <c r="J117" s="1">
        <f>ABS((F117-B117)/B116)^2</f>
        <v>7.4435945250691864</v>
      </c>
      <c r="K117" s="1">
        <f>ABS((B117-B116)/B116)^2</f>
        <v>1.4261750745723709</v>
      </c>
      <c r="L117" s="1">
        <f>F117-B117</f>
        <v>-10.394804591013571</v>
      </c>
      <c r="M117" s="1">
        <f>ABS(L117-L116)^2</f>
        <v>693.25195752222442</v>
      </c>
    </row>
    <row r="118" spans="1:13">
      <c r="A118" s="6">
        <v>38534</v>
      </c>
      <c r="B118" s="28">
        <v>17.64</v>
      </c>
      <c r="C118" s="51">
        <f>$C$2*(B118/E114)+(1-$C$2)*(C117+D117)</f>
        <v>2.2787934928135645</v>
      </c>
      <c r="D118" s="51">
        <f>$F$2*(C118-C117)+(1-$F$2)*D117</f>
        <v>0.16648647036242981</v>
      </c>
      <c r="E118" s="51">
        <f>$I$2*(B118/C118)+(1-$I$2)*E114</f>
        <v>-14.438179067081748</v>
      </c>
      <c r="F118" s="34">
        <f>(C117+D117)*E114</f>
        <v>-55.102648773152517</v>
      </c>
      <c r="G118" s="1">
        <f>ABS(B118-F118)</f>
        <v>72.742648773152524</v>
      </c>
      <c r="H118" s="1">
        <f>G118^2</f>
        <v>5291.4929505342288</v>
      </c>
      <c r="I118" s="4">
        <f>ABS((B118-F118)/B118)</f>
        <v>4.1237329236481024</v>
      </c>
      <c r="J118" s="1">
        <f>ABS((F118-B118)/B117)^2</f>
        <v>75.712165336963295</v>
      </c>
      <c r="K118" s="1">
        <f>ABS((B118-B117)/B117)^2</f>
        <v>1.2322062223850192</v>
      </c>
      <c r="L118" s="1">
        <f>F118-B118</f>
        <v>-72.742648773152524</v>
      </c>
      <c r="M118" s="1">
        <f>ABS(L118-L117)^2</f>
        <v>3887.2536741602785</v>
      </c>
    </row>
    <row r="119" spans="1:13">
      <c r="A119" s="6">
        <v>38565</v>
      </c>
      <c r="B119" s="28">
        <v>21.95</v>
      </c>
      <c r="C119" s="51">
        <f>$C$2*(B119/E115)+(1-$C$2)*(C118+D118)</f>
        <v>2.3914000135022877</v>
      </c>
      <c r="D119" s="51">
        <f>$F$2*(C119-C118)+(1-$F$2)*D118</f>
        <v>0.11260652068872323</v>
      </c>
      <c r="E119" s="51">
        <f>$I$2*(B119/C119)+(1-$I$2)*E115</f>
        <v>17.000339420027039</v>
      </c>
      <c r="F119" s="34">
        <f>(C118+D118)*E115</f>
        <v>48.870838434542911</v>
      </c>
      <c r="G119" s="1">
        <f>ABS(B119-F119)</f>
        <v>26.920838434542912</v>
      </c>
      <c r="H119" s="1">
        <f>G119^2</f>
        <v>724.73154201876287</v>
      </c>
      <c r="I119" s="4">
        <f>ABS((B119-F119)/B119)</f>
        <v>1.2264618876784925</v>
      </c>
      <c r="J119" s="1">
        <f>ABS((F119-B119)/B118)^2</f>
        <v>2.3290563796038004</v>
      </c>
      <c r="K119" s="1">
        <f>ABS((B119-B118)/B118)^2</f>
        <v>5.9697669695240117E-2</v>
      </c>
      <c r="L119" s="1">
        <f>F119-B119</f>
        <v>26.920838434542912</v>
      </c>
      <c r="M119" s="1">
        <f>ABS(L119-L118)^2</f>
        <v>9932.8106823984726</v>
      </c>
    </row>
    <row r="120" spans="1:13">
      <c r="A120" s="6">
        <v>38596</v>
      </c>
      <c r="B120" s="28">
        <v>16.86</v>
      </c>
      <c r="C120" s="51">
        <f>$C$2*(B120/E116)+(1-$C$2)*(C119+D119)</f>
        <v>2.3473377904939374</v>
      </c>
      <c r="D120" s="51">
        <f>$F$2*(C120-C119)+(1-$F$2)*D119</f>
        <v>-4.4062223008350276E-2</v>
      </c>
      <c r="E120" s="51">
        <f>$I$2*(B120/C120)+(1-$I$2)*E116</f>
        <v>-6.6533926983073215</v>
      </c>
      <c r="F120" s="34">
        <f>(C119+D119)*E116</f>
        <v>-29.884008194162917</v>
      </c>
      <c r="G120" s="1">
        <f>ABS(B120-F120)</f>
        <v>46.744008194162916</v>
      </c>
      <c r="H120" s="1">
        <f>G120^2</f>
        <v>2185.0023020559697</v>
      </c>
      <c r="I120" s="4">
        <f>ABS((B120-F120)/B120)</f>
        <v>2.7724797268186783</v>
      </c>
      <c r="J120" s="1">
        <f>ABS((F120-B120)/B119)^2</f>
        <v>4.5350580415335546</v>
      </c>
      <c r="K120" s="1">
        <f>ABS((B120-B119)/B119)^2</f>
        <v>5.3773278469912471E-2</v>
      </c>
      <c r="L120" s="1">
        <f>F120-B120</f>
        <v>-46.744008194162916</v>
      </c>
      <c r="M120" s="1">
        <f>ABS(L120-L119)^2</f>
        <v>5426.5096288307532</v>
      </c>
    </row>
    <row r="121" spans="1:13">
      <c r="A121" s="6">
        <v>38626</v>
      </c>
      <c r="B121" s="28">
        <v>11.87</v>
      </c>
      <c r="C121" s="51">
        <f>$C$2*(B121/E117)+(1-$C$2)*(C120+D120)</f>
        <v>3.0926920090241472</v>
      </c>
      <c r="D121" s="51">
        <f>$F$2*(C121-C120)+(1-$F$2)*D120</f>
        <v>0.74535421853020978</v>
      </c>
      <c r="E121" s="51">
        <f>$I$2*(B121/C121)+(1-$I$2)*E117</f>
        <v>1.4500783891102551</v>
      </c>
      <c r="F121" s="34">
        <f>(C120+D120)*E117</f>
        <v>1.2405399067025462</v>
      </c>
      <c r="G121" s="1">
        <f>ABS(B121-F121)</f>
        <v>10.629460093297453</v>
      </c>
      <c r="H121" s="1">
        <f>G121^2</f>
        <v>112.9854218750031</v>
      </c>
      <c r="I121" s="4">
        <f>ABS((B121-F121)/B121)</f>
        <v>0.89548947711014781</v>
      </c>
      <c r="J121" s="1">
        <f>ABS((F121-B121)/B120)^2</f>
        <v>0.39747266890899408</v>
      </c>
      <c r="K121" s="1">
        <f>ABS((B121-B120)/B120)^2</f>
        <v>8.7596337995269141E-2</v>
      </c>
      <c r="L121" s="1">
        <f>F121-B121</f>
        <v>-10.629460093297453</v>
      </c>
      <c r="M121" s="1">
        <f>ABS(L121-L120)^2</f>
        <v>1304.2605845297253</v>
      </c>
    </row>
    <row r="122" spans="1:13">
      <c r="A122" s="6">
        <v>38657</v>
      </c>
      <c r="B122" s="28">
        <v>9.98</v>
      </c>
      <c r="C122" s="51">
        <f>$C$2*(B122/E118)+(1-$C$2)*(C121+D121)</f>
        <v>3.6568755420916639</v>
      </c>
      <c r="D122" s="51">
        <f>$F$2*(C122-C121)+(1-$F$2)*D121</f>
        <v>0.56418353306751667</v>
      </c>
      <c r="E122" s="51">
        <f>$I$2*(B122/C122)+(1-$I$2)*E118</f>
        <v>-9.6957252981149953</v>
      </c>
      <c r="F122" s="34">
        <f>(C121+D121)*E118</f>
        <v>-55.414398701167386</v>
      </c>
      <c r="G122" s="1">
        <f>ABS(B122-F122)</f>
        <v>65.39439870116739</v>
      </c>
      <c r="H122" s="1">
        <f>G122^2</f>
        <v>4276.4273814872431</v>
      </c>
      <c r="I122" s="4">
        <f>ABS((B122-F122)/B122)</f>
        <v>6.552544960036812</v>
      </c>
      <c r="J122" s="1">
        <f>ABS((F122-B122)/B121)^2</f>
        <v>30.351465372816889</v>
      </c>
      <c r="K122" s="1">
        <f>ABS((B122-B121)/B121)^2</f>
        <v>2.5352580503900341E-2</v>
      </c>
      <c r="L122" s="1">
        <f>F122-B122</f>
        <v>-65.39439870116739</v>
      </c>
      <c r="M122" s="1">
        <f>ABS(L122-L121)^2</f>
        <v>2999.1985007237631</v>
      </c>
    </row>
    <row r="123" spans="1:13">
      <c r="A123" s="6">
        <v>38687</v>
      </c>
      <c r="B123" s="28">
        <v>6.41</v>
      </c>
      <c r="C123" s="51">
        <f>$C$2*(B123/E119)+(1-$C$2)*(C122+D122)</f>
        <v>4.0672988315449663</v>
      </c>
      <c r="D123" s="51">
        <f>$F$2*(C123-C122)+(1-$F$2)*D122</f>
        <v>0.41042328945330242</v>
      </c>
      <c r="E123" s="51">
        <f>$I$2*(B123/C123)+(1-$I$2)*E119</f>
        <v>12.739369156793382</v>
      </c>
      <c r="F123" s="34">
        <f>(C122+D122)*E119</f>
        <v>71.759436989691494</v>
      </c>
      <c r="G123" s="1">
        <f>ABS(B123-F123)</f>
        <v>65.349436989691498</v>
      </c>
      <c r="H123" s="1">
        <f>G123^2</f>
        <v>4270.5489148696597</v>
      </c>
      <c r="I123" s="4">
        <f>ABS((B123-F123)/B123)</f>
        <v>10.194919967190561</v>
      </c>
      <c r="J123" s="1">
        <f>ABS((F123-B123)/B122)^2</f>
        <v>42.876824941161473</v>
      </c>
      <c r="K123" s="1">
        <f>ABS((B123-B122)/B122)^2</f>
        <v>0.12796032947658847</v>
      </c>
      <c r="L123" s="1">
        <f>F123-B123</f>
        <v>65.349436989691498</v>
      </c>
      <c r="M123" s="1">
        <f>ABS(L123-L122)^2</f>
        <v>17093.950571158304</v>
      </c>
    </row>
    <row r="124" spans="1:13">
      <c r="A124" s="6">
        <v>38718</v>
      </c>
      <c r="B124" s="28">
        <v>3.09</v>
      </c>
      <c r="C124" s="51">
        <f>$C$2*(B124/E120)+(1-$C$2)*(C123+D123)</f>
        <v>4.2800363344873009</v>
      </c>
      <c r="D124" s="51">
        <f>$F$2*(C124-C123)+(1-$F$2)*D123</f>
        <v>0.21273750294233462</v>
      </c>
      <c r="E124" s="51">
        <f>$I$2*(B124/C124)+(1-$I$2)*E120</f>
        <v>-4.6159562046198506</v>
      </c>
      <c r="F124" s="34">
        <f>(C123+D123)*E120</f>
        <v>-29.792043664899058</v>
      </c>
      <c r="G124" s="1">
        <f>ABS(B124-F124)</f>
        <v>32.882043664899058</v>
      </c>
      <c r="H124" s="1">
        <f>G124^2</f>
        <v>1081.2287955803283</v>
      </c>
      <c r="I124" s="4">
        <f>ABS((B124-F124)/B124)</f>
        <v>10.641438079255359</v>
      </c>
      <c r="J124" s="1">
        <f>ABS((F124-B124)/B123)^2</f>
        <v>26.314889118268507</v>
      </c>
      <c r="K124" s="1">
        <f>ABS((B124-B123)/B123)^2</f>
        <v>0.26826258697773814</v>
      </c>
      <c r="L124" s="1">
        <f>F124-B124</f>
        <v>-32.882043664899058</v>
      </c>
      <c r="M124" s="1">
        <f>ABS(L124-L123)^2</f>
        <v>9649.423791593199</v>
      </c>
    </row>
    <row r="125" spans="1:13">
      <c r="A125" s="6">
        <v>38749</v>
      </c>
      <c r="B125" s="28">
        <v>2.1800000000000002</v>
      </c>
      <c r="C125" s="51">
        <f>$C$2*(B125/E121)+(1-$C$2)*(C124+D124)</f>
        <v>4.3731976165522397</v>
      </c>
      <c r="D125" s="51">
        <f>$F$2*(C125-C124)+(1-$F$2)*D124</f>
        <v>9.3161282064938788E-2</v>
      </c>
      <c r="E125" s="51">
        <f>$I$2*(B125/C125)+(1-$I$2)*E121</f>
        <v>1.1872028746181038</v>
      </c>
      <c r="F125" s="34">
        <f>(C124+D124)*E121</f>
        <v>6.5148742488166649</v>
      </c>
      <c r="G125" s="1">
        <f>ABS(B125-F125)</f>
        <v>4.3348742488166643</v>
      </c>
      <c r="H125" s="1">
        <f>G125^2</f>
        <v>18.791134753053839</v>
      </c>
      <c r="I125" s="4">
        <f>ABS((B125-F125)/B125)</f>
        <v>1.9884744260626899</v>
      </c>
      <c r="J125" s="1">
        <f>ABS((F125-B125)/B124)^2</f>
        <v>1.9680496384677413</v>
      </c>
      <c r="K125" s="1">
        <f>ABS((B125-B124)/B124)^2</f>
        <v>8.6729296928184638E-2</v>
      </c>
      <c r="L125" s="1">
        <f>F125-B125</f>
        <v>4.3348742488166643</v>
      </c>
      <c r="M125" s="1">
        <f>ABS(L125-L124)^2</f>
        <v>1385.0989789962539</v>
      </c>
    </row>
    <row r="126" spans="1:13">
      <c r="A126" s="6">
        <v>38777</v>
      </c>
      <c r="B126" s="28">
        <v>2.2799999999999998</v>
      </c>
      <c r="C126" s="51">
        <f>$C$2*(B126/E122)+(1-$C$2)*(C125+D125)</f>
        <v>4.2782984182391957</v>
      </c>
      <c r="D126" s="51">
        <f>$F$2*(C126-C125)+(1-$F$2)*D125</f>
        <v>-9.4899198313044053E-2</v>
      </c>
      <c r="E126" s="51">
        <f>$I$2*(B126/C126)+(1-$I$2)*E122</f>
        <v>-6.8700665977767139</v>
      </c>
      <c r="F126" s="34">
        <f>(C125+D125)*E122</f>
        <v>-43.304588963783608</v>
      </c>
      <c r="G126" s="1">
        <f>ABS(B126-F126)</f>
        <v>45.584588963783609</v>
      </c>
      <c r="H126" s="1">
        <f>G126^2</f>
        <v>2077.9547509971026</v>
      </c>
      <c r="I126" s="4">
        <f>ABS((B126-F126)/B126)</f>
        <v>19.993240773589303</v>
      </c>
      <c r="J126" s="1">
        <f>ABS((F126-B126)/B125)^2</f>
        <v>437.24323520686443</v>
      </c>
      <c r="K126" s="1">
        <f>ABS((B126-B125)/B125)^2</f>
        <v>2.1041999831663853E-3</v>
      </c>
      <c r="L126" s="1">
        <f>F126-B126</f>
        <v>-45.584588963783609</v>
      </c>
      <c r="M126" s="1">
        <f>ABS(L126-L125)^2</f>
        <v>2491.9528074341524</v>
      </c>
    </row>
    <row r="127" spans="1:13">
      <c r="A127" s="6">
        <v>38808</v>
      </c>
      <c r="B127" s="28">
        <v>2.82</v>
      </c>
      <c r="C127" s="51">
        <f>$C$2*(B127/E123)+(1-$C$2)*(C126+D126)</f>
        <v>4.0249177623643027</v>
      </c>
      <c r="D127" s="51">
        <f>$F$2*(C127-C126)+(1-$F$2)*D126</f>
        <v>-0.253380655874893</v>
      </c>
      <c r="E127" s="51">
        <f>$I$2*(B127/C127)+(1-$I$2)*E123</f>
        <v>9.4136750361378425</v>
      </c>
      <c r="F127" s="34">
        <f>(C126+D126)*E123</f>
        <v>53.293866992880709</v>
      </c>
      <c r="G127" s="1">
        <f>ABS(B127-F127)</f>
        <v>50.473866992880708</v>
      </c>
      <c r="H127" s="1">
        <f>G127^2</f>
        <v>2547.6112492150128</v>
      </c>
      <c r="I127" s="4">
        <f>ABS((B127-F127)/B127)</f>
        <v>17.898534394638549</v>
      </c>
      <c r="J127" s="1">
        <f>ABS((F127-B127)/B126)^2</f>
        <v>490.07603285915155</v>
      </c>
      <c r="K127" s="1">
        <f>ABS((B127-B126)/B126)^2</f>
        <v>5.6094182825484784E-2</v>
      </c>
      <c r="L127" s="1">
        <f>F127-B127</f>
        <v>50.473866992880708</v>
      </c>
      <c r="M127" s="1">
        <f>ABS(L127-L126)^2</f>
        <v>9227.2269607784183</v>
      </c>
    </row>
    <row r="128" spans="1:13">
      <c r="A128" s="6">
        <v>38838</v>
      </c>
      <c r="B128" s="28">
        <v>5.52</v>
      </c>
      <c r="C128" s="51">
        <f>$C$2*(B128/E124)+(1-$C$2)*(C127+D127)</f>
        <v>3.572841633535595</v>
      </c>
      <c r="D128" s="51">
        <f>$F$2*(C128-C127)+(1-$F$2)*D127</f>
        <v>-0.45207612882870762</v>
      </c>
      <c r="E128" s="51">
        <f>$I$2*(B128/C128)+(1-$I$2)*E124</f>
        <v>-2.9139982775417077</v>
      </c>
      <c r="F128" s="34">
        <f>(C127+D127)*E124</f>
        <v>-17.40925010765379</v>
      </c>
      <c r="G128" s="1">
        <f>ABS(B128-F128)</f>
        <v>22.92925010765379</v>
      </c>
      <c r="H128" s="1">
        <f>G128^2</f>
        <v>525.75051049934132</v>
      </c>
      <c r="I128" s="4">
        <f>ABS((B128-F128)/B128)</f>
        <v>4.1538496571836578</v>
      </c>
      <c r="J128" s="1">
        <f>ABS((F128-B128)/B127)^2</f>
        <v>66.112181291099731</v>
      </c>
      <c r="K128" s="1">
        <f>ABS((B128-B127)/B127)^2</f>
        <v>0.91670439112720681</v>
      </c>
      <c r="L128" s="1">
        <f>F128-B128</f>
        <v>-22.92925010765379</v>
      </c>
      <c r="M128" s="1">
        <f>ABS(L128-L127)^2</f>
        <v>5388.0176000747806</v>
      </c>
    </row>
    <row r="129" spans="1:13">
      <c r="A129" s="6">
        <v>38869</v>
      </c>
      <c r="B129" s="28">
        <v>6.5</v>
      </c>
      <c r="C129" s="51">
        <f>$C$2*(B129/E125)+(1-$C$2)*(C128+D128)</f>
        <v>3.214937008268818</v>
      </c>
      <c r="D129" s="51">
        <f>$F$2*(C129-C128)+(1-$F$2)*D128</f>
        <v>-0.35790462526677702</v>
      </c>
      <c r="E129" s="51">
        <f>$I$2*(B129/C129)+(1-$I$2)*E125</f>
        <v>1.4177633773858362</v>
      </c>
      <c r="F129" s="34">
        <f>(C128+D128)*E125</f>
        <v>3.7049817781970344</v>
      </c>
      <c r="G129" s="1">
        <f>ABS(B129-F129)</f>
        <v>2.7950182218029656</v>
      </c>
      <c r="H129" s="1">
        <f>G129^2</f>
        <v>7.8121268602106113</v>
      </c>
      <c r="I129" s="4">
        <f>ABS((B129-F129)/B129)</f>
        <v>0.43000280335430241</v>
      </c>
      <c r="J129" s="1">
        <f>ABS((F129-B129)/B128)^2</f>
        <v>0.25638412558452173</v>
      </c>
      <c r="K129" s="1">
        <f>ABS((B129-B128)/B128)^2</f>
        <v>3.1519113631590039E-2</v>
      </c>
      <c r="L129" s="1">
        <f>F129-B129</f>
        <v>-2.7950182218029656</v>
      </c>
      <c r="M129" s="1">
        <f>ABS(L129-L128)^2</f>
        <v>405.38729363321204</v>
      </c>
    </row>
    <row r="130" spans="1:13">
      <c r="A130" s="6">
        <v>38899</v>
      </c>
      <c r="B130" s="28">
        <v>11.38</v>
      </c>
      <c r="C130" s="51">
        <f>$C$2*(B130/E126)+(1-$C$2)*(C129+D129)</f>
        <v>2.6764927118129225</v>
      </c>
      <c r="D130" s="51">
        <f>$F$2*(C130-C129)+(1-$F$2)*D129</f>
        <v>-0.53844429645589553</v>
      </c>
      <c r="E130" s="51">
        <f>$I$2*(B130/C130)+(1-$I$2)*E126</f>
        <v>-3.7976474458209601</v>
      </c>
      <c r="F130" s="34">
        <f>(C129+D129)*E126</f>
        <v>-19.628002743228731</v>
      </c>
      <c r="G130" s="1">
        <f>ABS(B130-F130)</f>
        <v>31.00800274322873</v>
      </c>
      <c r="H130" s="1">
        <f>G130^2</f>
        <v>961.49623412408039</v>
      </c>
      <c r="I130" s="4">
        <f>ABS((B130-F130)/B130)</f>
        <v>2.7247805574014698</v>
      </c>
      <c r="J130" s="1">
        <f>ABS((F130-B130)/B129)^2</f>
        <v>22.757307316546282</v>
      </c>
      <c r="K130" s="1">
        <f>ABS((B130-B129)/B129)^2</f>
        <v>0.56365443786982261</v>
      </c>
      <c r="L130" s="1">
        <f>F130-B130</f>
        <v>-31.00800274322873</v>
      </c>
      <c r="M130" s="1">
        <f>ABS(L130-L129)^2</f>
        <v>795.97249560620969</v>
      </c>
    </row>
    <row r="131" spans="1:13">
      <c r="A131" s="6">
        <v>38930</v>
      </c>
      <c r="B131" s="28">
        <v>28.87</v>
      </c>
      <c r="C131" s="51">
        <f>$C$2*(B131/E127)+(1-$C$2)*(C130+D130)</f>
        <v>2.1751990632396057</v>
      </c>
      <c r="D131" s="51">
        <f>$F$2*(C131-C130)+(1-$F$2)*D130</f>
        <v>-0.50129364857331682</v>
      </c>
      <c r="E131" s="51">
        <f>$I$2*(B131/C131)+(1-$I$2)*E127</f>
        <v>10.479631631735188</v>
      </c>
      <c r="F131" s="34">
        <f>(C130+D130)*E127</f>
        <v>20.126892993700519</v>
      </c>
      <c r="G131" s="1">
        <f>ABS(B131-F131)</f>
        <v>8.743107006299482</v>
      </c>
      <c r="H131" s="1">
        <f>G131^2</f>
        <v>76.441920123603097</v>
      </c>
      <c r="I131" s="4">
        <f>ABS((B131-F131)/B131)</f>
        <v>0.30284402515758507</v>
      </c>
      <c r="J131" s="1">
        <f>ABS((F131-B131)/B130)^2</f>
        <v>0.5902650421422212</v>
      </c>
      <c r="K131" s="1">
        <f>ABS((B131-B130)/B130)^2</f>
        <v>2.3620826782719355</v>
      </c>
      <c r="L131" s="1">
        <f>F131-B131</f>
        <v>-8.743107006299482</v>
      </c>
      <c r="M131" s="1">
        <f>ABS(L131-L130)^2</f>
        <v>495.72558217633019</v>
      </c>
    </row>
    <row r="132" spans="1:13">
      <c r="A132" s="6">
        <v>38961</v>
      </c>
      <c r="B132" s="28">
        <v>35.76</v>
      </c>
      <c r="C132" s="51">
        <f>$C$2*(B132/E128)+(1-$C$2)*(C131+D131)</f>
        <v>1.1160774990075002</v>
      </c>
      <c r="D132" s="51">
        <f>$F$2*(C132-C131)+(1-$F$2)*D131</f>
        <v>-1.0591215642321055</v>
      </c>
      <c r="E132" s="51">
        <f>$I$2*(B132/C132)+(1-$I$2)*E128</f>
        <v>6.7422431777809049</v>
      </c>
      <c r="F132" s="34">
        <f>(C131+D131)*E128</f>
        <v>-4.8777574951053033</v>
      </c>
      <c r="G132" s="1">
        <f>ABS(B132-F132)</f>
        <v>40.637757495105305</v>
      </c>
      <c r="H132" s="1">
        <f>G132^2</f>
        <v>1651.4273342309873</v>
      </c>
      <c r="I132" s="4">
        <f>ABS((B132-F132)/B132)</f>
        <v>1.1364026145163677</v>
      </c>
      <c r="J132" s="1">
        <f>ABS((F132-B132)/B131)^2</f>
        <v>1.9813714504037094</v>
      </c>
      <c r="K132" s="1">
        <f>ABS((B132-B131)/B131)^2</f>
        <v>5.695670749843211E-2</v>
      </c>
      <c r="L132" s="1">
        <f>F132-B132</f>
        <v>-40.637757495105305</v>
      </c>
      <c r="M132" s="1">
        <f>ABS(L132-L131)^2</f>
        <v>1017.2687298030816</v>
      </c>
    </row>
    <row r="133" spans="1:13">
      <c r="A133" s="6">
        <v>38991</v>
      </c>
      <c r="B133" s="28">
        <v>44.6</v>
      </c>
      <c r="C133" s="51">
        <f>$C$2*(B133/E129)+(1-$C$2)*(C132+D132)</f>
        <v>1.3129971361634942</v>
      </c>
      <c r="D133" s="51">
        <f>$F$2*(C133-C132)+(1-$F$2)*D132</f>
        <v>0.19691963715599403</v>
      </c>
      <c r="E133" s="51">
        <f>$I$2*(B133/C133)+(1-$I$2)*E129</f>
        <v>10.409773664459843</v>
      </c>
      <c r="F133" s="34">
        <f>(C132+D132)*E129</f>
        <v>8.0750038449331041E-2</v>
      </c>
      <c r="G133" s="1">
        <f>ABS(B133-F133)</f>
        <v>44.51924996155067</v>
      </c>
      <c r="H133" s="1">
        <f>G133^2</f>
        <v>1981.9636171390293</v>
      </c>
      <c r="I133" s="4">
        <f>ABS((B133-F133)/B133)</f>
        <v>0.99818946102131545</v>
      </c>
      <c r="J133" s="1">
        <f>ABS((F133-B133)/B132)^2</f>
        <v>1.5498892200950578</v>
      </c>
      <c r="K133" s="1">
        <f>ABS((B133-B132)/B132)^2</f>
        <v>6.1109609677241813E-2</v>
      </c>
      <c r="L133" s="1">
        <f>F133-B133</f>
        <v>-44.51924996155067</v>
      </c>
      <c r="M133" s="1">
        <f>ABS(L133-L132)^2</f>
        <v>15.065983767072128</v>
      </c>
    </row>
    <row r="134" spans="1:13">
      <c r="A134" s="6">
        <v>39022</v>
      </c>
      <c r="B134" s="28">
        <v>26.58</v>
      </c>
      <c r="C134" s="51">
        <f>$C$2*(B134/E130)+(1-$C$2)*(C133+D133)</f>
        <v>1.1695574552249515</v>
      </c>
      <c r="D134" s="51">
        <f>$F$2*(C134-C133)+(1-$F$2)*D133</f>
        <v>-0.14343968093854276</v>
      </c>
      <c r="E134" s="51">
        <f>$I$2*(B134/C134)+(1-$I$2)*E130</f>
        <v>3.529647310422924</v>
      </c>
      <c r="F134" s="34">
        <f>(C133+D133)*E130</f>
        <v>-5.7341315775989798</v>
      </c>
      <c r="G134" s="1">
        <f>ABS(B134-F134)</f>
        <v>32.314131577598978</v>
      </c>
      <c r="H134" s="1">
        <f>G134^2</f>
        <v>1044.2030996143794</v>
      </c>
      <c r="I134" s="4">
        <f>ABS((B134-F134)/B134)</f>
        <v>1.215731060105304</v>
      </c>
      <c r="J134" s="1">
        <f>ABS((F134-B134)/B133)^2</f>
        <v>0.52494676125318196</v>
      </c>
      <c r="K134" s="1">
        <f>ABS((B134-B133)/B133)^2</f>
        <v>0.16324498783406063</v>
      </c>
      <c r="L134" s="1">
        <f>F134-B134</f>
        <v>-32.314131577598978</v>
      </c>
      <c r="M134" s="1">
        <f>ABS(L134-L133)^2</f>
        <v>148.96491476627557</v>
      </c>
    </row>
    <row r="135" spans="1:13">
      <c r="A135" s="6">
        <v>39052</v>
      </c>
      <c r="B135" s="28">
        <v>5.78</v>
      </c>
      <c r="C135" s="51">
        <f>$C$2*(B135/E131)+(1-$C$2)*(C134+D134)</f>
        <v>1.0071349158261491</v>
      </c>
      <c r="D135" s="51">
        <f>$F$2*(C135-C134)+(1-$F$2)*D134</f>
        <v>-0.16242253939880236</v>
      </c>
      <c r="E135" s="51">
        <f>$I$2*(B135/C135)+(1-$I$2)*E131</f>
        <v>9.170048994084345</v>
      </c>
      <c r="F135" s="34">
        <f>(C134+D134)*E131</f>
        <v>10.753336285297557</v>
      </c>
      <c r="G135" s="1">
        <f>ABS(B135-F135)</f>
        <v>4.9733362852975569</v>
      </c>
      <c r="H135" s="1">
        <f>G135^2</f>
        <v>24.734073806657303</v>
      </c>
      <c r="I135" s="4">
        <f>ABS((B135-F135)/B135)</f>
        <v>0.86043880368469838</v>
      </c>
      <c r="J135" s="1">
        <f>ABS((F135-B135)/B134)^2</f>
        <v>3.5009483143378088E-2</v>
      </c>
      <c r="K135" s="1">
        <f>ABS((B135-B134)/B134)^2</f>
        <v>0.61237396255663845</v>
      </c>
      <c r="L135" s="1">
        <f>F135-B135</f>
        <v>4.9733362852975569</v>
      </c>
      <c r="M135" s="1">
        <f>ABS(L135-L134)^2</f>
        <v>1390.3552596265417</v>
      </c>
    </row>
    <row r="136" spans="1:13">
      <c r="A136" s="6">
        <v>39083</v>
      </c>
      <c r="B136" s="28">
        <v>2.92</v>
      </c>
      <c r="C136" s="51">
        <f>$C$2*(B136/E132)+(1-$C$2)*(C135+D135)</f>
        <v>0.82824749989142799</v>
      </c>
      <c r="D136" s="51">
        <f>$F$2*(C136-C135)+(1-$F$2)*D135</f>
        <v>-0.17888741593472113</v>
      </c>
      <c r="E136" s="51">
        <f>$I$2*(B136/C136)+(1-$I$2)*E132</f>
        <v>5.853623979370945</v>
      </c>
      <c r="F136" s="34">
        <f>(C135+D135)*E132</f>
        <v>5.6952562571543739</v>
      </c>
      <c r="G136" s="1">
        <f>ABS(B136-F136)</f>
        <v>2.775256257154374</v>
      </c>
      <c r="H136" s="1">
        <f>G136^2</f>
        <v>7.7020472928745045</v>
      </c>
      <c r="I136" s="4">
        <f>ABS((B136-F136)/B136)</f>
        <v>0.95043022505286778</v>
      </c>
      <c r="J136" s="1">
        <f>ABS((F136-B136)/B135)^2</f>
        <v>0.23054223766700899</v>
      </c>
      <c r="K136" s="1">
        <f>ABS((B136-B135)/B135)^2</f>
        <v>0.24483662791393784</v>
      </c>
      <c r="L136" s="1">
        <f>F136-B136</f>
        <v>2.775256257154374</v>
      </c>
      <c r="M136" s="1">
        <f>ABS(L136-L135)^2</f>
        <v>4.8315558101219356</v>
      </c>
    </row>
    <row r="137" spans="1:13">
      <c r="A137" s="6">
        <v>39114</v>
      </c>
      <c r="B137" s="28">
        <v>2.34</v>
      </c>
      <c r="C137" s="51">
        <f>$C$2*(B137/E133)+(1-$C$2)*(C136+D136)</f>
        <v>0.63237723802466062</v>
      </c>
      <c r="D137" s="51">
        <f>$F$2*(C137-C136)+(1-$F$2)*D136</f>
        <v>-0.19587026186676737</v>
      </c>
      <c r="E137" s="51">
        <f>$I$2*(B137/C137)+(1-$I$2)*E133</f>
        <v>8.5562912847841393</v>
      </c>
      <c r="F137" s="34">
        <f>(C136+D136)*E133</f>
        <v>6.7596915007239593</v>
      </c>
      <c r="G137" s="1">
        <f>ABS(B137-F137)</f>
        <v>4.4196915007239594</v>
      </c>
      <c r="H137" s="1">
        <f>G137^2</f>
        <v>19.533672961571604</v>
      </c>
      <c r="I137" s="4">
        <f>ABS((B137-F137)/B137)</f>
        <v>1.8887570515914358</v>
      </c>
      <c r="J137" s="1">
        <f>ABS((F137-B137)/B136)^2</f>
        <v>2.2909637081970824</v>
      </c>
      <c r="K137" s="1">
        <f>ABS((B137-B136)/B136)^2</f>
        <v>3.9453931319196854E-2</v>
      </c>
      <c r="L137" s="1">
        <f>F137-B137</f>
        <v>4.4196915007239594</v>
      </c>
      <c r="M137" s="1">
        <f>ABS(L137-L136)^2</f>
        <v>2.704167270293762</v>
      </c>
    </row>
    <row r="138" spans="1:13">
      <c r="A138" s="6">
        <v>39142</v>
      </c>
      <c r="B138" s="28">
        <v>3.87</v>
      </c>
      <c r="C138" s="51">
        <f>$C$2*(B138/E134)+(1-$C$2)*(C137+D137)</f>
        <v>0.46290375857893007</v>
      </c>
      <c r="D138" s="51">
        <f>$F$2*(C138-C137)+(1-$F$2)*D137</f>
        <v>-0.16947347944573055</v>
      </c>
      <c r="E138" s="51">
        <f>$I$2*(B138/C138)+(1-$I$2)*E134</f>
        <v>4.86410415046171</v>
      </c>
      <c r="F138" s="34">
        <f>(C137+D137)*E134</f>
        <v>1.5407156743765513</v>
      </c>
      <c r="G138" s="1">
        <f>ABS(B138-F138)</f>
        <v>2.3292843256234486</v>
      </c>
      <c r="H138" s="1">
        <f>G138^2</f>
        <v>5.4255654695950835</v>
      </c>
      <c r="I138" s="4">
        <f>ABS((B138-F138)/B138)</f>
        <v>0.60188225468306167</v>
      </c>
      <c r="J138" s="1">
        <f>ABS((F138-B138)/B137)^2</f>
        <v>0.99086227437999197</v>
      </c>
      <c r="K138" s="1">
        <f>ABS((B138-B137)/B137)^2</f>
        <v>0.42751479289940841</v>
      </c>
      <c r="L138" s="1">
        <f>F138-B138</f>
        <v>-2.3292843256234486</v>
      </c>
      <c r="M138" s="1">
        <f>ABS(L138-L137)^2</f>
        <v>45.548674704621682</v>
      </c>
    </row>
    <row r="139" spans="1:13">
      <c r="A139" s="6">
        <v>39173</v>
      </c>
      <c r="B139" s="28">
        <v>10.7</v>
      </c>
      <c r="C139" s="51">
        <f>$C$2*(B139/E135)+(1-$C$2)*(C138+D138)</f>
        <v>0.32836673999233162</v>
      </c>
      <c r="D139" s="51">
        <f>$F$2*(C139-C138)+(1-$F$2)*D138</f>
        <v>-0.13453701858659844</v>
      </c>
      <c r="E139" s="51">
        <f>$I$2*(B139/C139)+(1-$I$2)*E135</f>
        <v>15.638560233432379</v>
      </c>
      <c r="F139" s="34">
        <f>(C138+D138)*E135</f>
        <v>2.690770035999285</v>
      </c>
      <c r="G139" s="1">
        <f>ABS(B139-F139)</f>
        <v>8.0092299640007134</v>
      </c>
      <c r="H139" s="1">
        <f>G139^2</f>
        <v>64.147764616246874</v>
      </c>
      <c r="I139" s="4">
        <f>ABS((B139-F139)/B139)</f>
        <v>0.74852616485987977</v>
      </c>
      <c r="J139" s="1">
        <f>ABS((F139-B139)/B138)^2</f>
        <v>4.2831136360826925</v>
      </c>
      <c r="K139" s="1">
        <f>ABS((B139-B138)/B138)^2</f>
        <v>3.1147233406112069</v>
      </c>
      <c r="L139" s="1">
        <f>F139-B139</f>
        <v>-8.0092299640007134</v>
      </c>
      <c r="M139" s="1">
        <f>ABS(L139-L138)^2</f>
        <v>32.261782454920912</v>
      </c>
    </row>
    <row r="140" spans="1:13">
      <c r="A140" s="6">
        <v>39203</v>
      </c>
      <c r="B140" s="28">
        <v>16.489999999999998</v>
      </c>
      <c r="C140" s="51">
        <f>$C$2*(B140/E136)+(1-$C$2)*(C139+D139)</f>
        <v>0.29875881832280377</v>
      </c>
      <c r="D140" s="51">
        <f>$F$2*(C140-C139)+(1-$F$2)*D139</f>
        <v>-2.9607921669527859E-2</v>
      </c>
      <c r="E140" s="51">
        <f>$I$2*(B140/C140)+(1-$I$2)*E136</f>
        <v>19.484160718419698</v>
      </c>
      <c r="F140" s="34">
        <f>(C139+D139)*E136</f>
        <v>1.1346063051353894</v>
      </c>
      <c r="G140" s="1">
        <f>ABS(B140-F140)</f>
        <v>15.35539369486461</v>
      </c>
      <c r="H140" s="1">
        <f>G140^2</f>
        <v>235.7881155242878</v>
      </c>
      <c r="I140" s="4">
        <f>ABS((B140-F140)/B140)</f>
        <v>0.9311942810712317</v>
      </c>
      <c r="J140" s="1">
        <f>ABS((F140-B140)/B139)^2</f>
        <v>2.059464717654711</v>
      </c>
      <c r="K140" s="1">
        <f>ABS((B140-B139)/B139)^2</f>
        <v>0.29281247270503968</v>
      </c>
      <c r="L140" s="1">
        <f>F140-B140</f>
        <v>-15.35539369486461</v>
      </c>
      <c r="M140" s="1">
        <f>ABS(L140-L139)^2</f>
        <v>53.966121560660163</v>
      </c>
    </row>
    <row r="141" spans="1:13">
      <c r="A141" s="6">
        <v>39234</v>
      </c>
      <c r="B141" s="28">
        <v>18.850000000000001</v>
      </c>
      <c r="C141" s="51">
        <f>$C$2*(B141/E137)+(1-$C$2)*(C140+D140)</f>
        <v>0.34650711890196884</v>
      </c>
      <c r="D141" s="51">
        <f>$F$2*(C141-C140)+(1-$F$2)*D140</f>
        <v>4.7748300579165071E-2</v>
      </c>
      <c r="E141" s="51">
        <f>$I$2*(B141/C141)+(1-$I$2)*E137</f>
        <v>21.220602851086454</v>
      </c>
      <c r="F141" s="34">
        <f>(C140+D140)*E137</f>
        <v>2.302933471326261</v>
      </c>
      <c r="G141" s="1">
        <f>ABS(B141-F141)</f>
        <v>16.547066528673739</v>
      </c>
      <c r="H141" s="1">
        <f>G141^2</f>
        <v>273.80541070435476</v>
      </c>
      <c r="I141" s="4">
        <f>ABS((B141-F141)/B141)</f>
        <v>0.87782846305961471</v>
      </c>
      <c r="J141" s="1">
        <f>ABS((F141-B141)/B140)^2</f>
        <v>1.0069333260187636</v>
      </c>
      <c r="K141" s="1">
        <f>ABS((B141-B140)/B140)^2</f>
        <v>2.0482487318885269E-2</v>
      </c>
      <c r="L141" s="1">
        <f>F141-B141</f>
        <v>-16.547066528673739</v>
      </c>
      <c r="M141" s="1">
        <f>ABS(L141-L140)^2</f>
        <v>1.4200841428386799</v>
      </c>
    </row>
    <row r="142" spans="1:13">
      <c r="A142" s="6">
        <v>39264</v>
      </c>
      <c r="B142" s="28">
        <v>17.97</v>
      </c>
      <c r="C142" s="51">
        <f>$C$2*(B142/E138)+(1-$C$2)*(C141+D141)</f>
        <v>0.52626158568355197</v>
      </c>
      <c r="D142" s="51">
        <f>$F$2*(C142-C141)+(1-$F$2)*D141</f>
        <v>0.17975446678158313</v>
      </c>
      <c r="E142" s="51">
        <f>$I$2*(B142/C142)+(1-$I$2)*E138</f>
        <v>12.953355839061238</v>
      </c>
      <c r="F142" s="34">
        <f>(C141+D141)*E138</f>
        <v>1.917699422240206</v>
      </c>
      <c r="G142" s="1">
        <f>ABS(B142-F142)</f>
        <v>16.052300577759794</v>
      </c>
      <c r="H142" s="1">
        <f>G142^2</f>
        <v>257.67635383874745</v>
      </c>
      <c r="I142" s="4">
        <f>ABS((B142-F142)/B142)</f>
        <v>0.89328328201223128</v>
      </c>
      <c r="J142" s="1">
        <f>ABS((F142-B142)/B141)^2</f>
        <v>0.72519008460974854</v>
      </c>
      <c r="K142" s="1">
        <f>ABS((B142-B141)/B141)^2</f>
        <v>2.1794285473056289E-3</v>
      </c>
      <c r="L142" s="1">
        <f>F142-B142</f>
        <v>-16.052300577759794</v>
      </c>
      <c r="M142" s="1">
        <f>ABS(L142-L141)^2</f>
        <v>0.2447933461837794</v>
      </c>
    </row>
    <row r="143" spans="1:13">
      <c r="A143" s="6">
        <v>39295</v>
      </c>
      <c r="B143" s="28">
        <v>14.82</v>
      </c>
      <c r="C143" s="51">
        <f>$C$2*(B143/E139)+(1-$C$2)*(C142+D142)</f>
        <v>0.71568170894632965</v>
      </c>
      <c r="D143" s="51">
        <f>$F$2*(C143-C142)+(1-$F$2)*D142</f>
        <v>0.18942012326277768</v>
      </c>
      <c r="E143" s="51">
        <f>$I$2*(B143/C143)+(1-$I$2)*E139</f>
        <v>17.038860398474313</v>
      </c>
      <c r="F143" s="34">
        <f>(C142+D142)*E139</f>
        <v>11.04107456224617</v>
      </c>
      <c r="G143" s="1">
        <f>ABS(B143-F143)</f>
        <v>3.7789254377538306</v>
      </c>
      <c r="H143" s="1">
        <f>G143^2</f>
        <v>14.28027746410298</v>
      </c>
      <c r="I143" s="4">
        <f>ABS((B143-F143)/B143)</f>
        <v>0.25498822117097369</v>
      </c>
      <c r="J143" s="1">
        <f>ABS((F143-B143)/B142)^2</f>
        <v>4.4222214988571443E-2</v>
      </c>
      <c r="K143" s="1">
        <f>ABS((B143-B142)/B142)^2</f>
        <v>3.0727339109980163E-2</v>
      </c>
      <c r="L143" s="1">
        <f>F143-B143</f>
        <v>-3.7789254377538306</v>
      </c>
      <c r="M143" s="1">
        <f>ABS(L143-L142)^2</f>
        <v>150.63573732731641</v>
      </c>
    </row>
    <row r="144" spans="1:13">
      <c r="A144" s="6">
        <v>39326</v>
      </c>
      <c r="B144" s="28">
        <v>19.03</v>
      </c>
      <c r="C144" s="51">
        <f>$C$2*(B144/E140)+(1-$C$2)*(C143+D143)</f>
        <v>0.90796538859590703</v>
      </c>
      <c r="D144" s="51">
        <f>$F$2*(C144-C143)+(1-$F$2)*D143</f>
        <v>0.19228367964957738</v>
      </c>
      <c r="E144" s="51">
        <f>$I$2*(B144/C144)+(1-$I$2)*E140</f>
        <v>19.891570154383388</v>
      </c>
      <c r="F144" s="34">
        <f>(C143+D143)*E140</f>
        <v>17.635149565298384</v>
      </c>
      <c r="G144" s="1">
        <f>ABS(B144-F144)</f>
        <v>1.3948504347016168</v>
      </c>
      <c r="H144" s="1">
        <f>G144^2</f>
        <v>1.9456077351872896</v>
      </c>
      <c r="I144" s="4">
        <f>ABS((B144-F144)/B144)</f>
        <v>7.3297447961198983E-2</v>
      </c>
      <c r="J144" s="1">
        <f>ABS((F144-B144)/B143)^2</f>
        <v>8.8584732270251994E-3</v>
      </c>
      <c r="K144" s="1">
        <f>ABS((B144-B143)/B143)^2</f>
        <v>8.0698931487339795E-2</v>
      </c>
      <c r="L144" s="1">
        <f>F144-B144</f>
        <v>-1.3948504347016168</v>
      </c>
      <c r="M144" s="1">
        <f>ABS(L144-L143)^2</f>
        <v>5.6838136201784133</v>
      </c>
    </row>
    <row r="145" spans="1:13">
      <c r="A145" s="6">
        <v>39356</v>
      </c>
      <c r="B145" s="28">
        <v>20.99</v>
      </c>
      <c r="C145" s="51">
        <f>$C$2*(B145/E141)+(1-$C$2)*(C144+D144)</f>
        <v>1.0958044301836039</v>
      </c>
      <c r="D145" s="51">
        <f>$F$2*(C145-C144)+(1-$F$2)*D144</f>
        <v>0.18783904158769682</v>
      </c>
      <c r="E145" s="51">
        <f>$I$2*(B145/C145)+(1-$I$2)*E141</f>
        <v>20.649947359240876</v>
      </c>
      <c r="F145" s="34">
        <f>(C144+D144)*E141</f>
        <v>23.347948514515341</v>
      </c>
      <c r="G145" s="1">
        <f>ABS(B145-F145)</f>
        <v>2.3579485145153427</v>
      </c>
      <c r="H145" s="1">
        <f>G145^2</f>
        <v>5.559921197105111</v>
      </c>
      <c r="I145" s="4">
        <f>ABS((B145-F145)/B145)</f>
        <v>0.11233675628943987</v>
      </c>
      <c r="J145" s="1">
        <f>ABS((F145-B145)/B144)^2</f>
        <v>1.5352922569930958E-2</v>
      </c>
      <c r="K145" s="1">
        <f>ABS((B145-B144)/B144)^2</f>
        <v>1.0608025771184609E-2</v>
      </c>
      <c r="L145" s="1">
        <f>F145-B145</f>
        <v>2.3579485145153427</v>
      </c>
      <c r="M145" s="1">
        <f>ABS(L145-L144)^2</f>
        <v>14.083499953243916</v>
      </c>
    </row>
    <row r="146" spans="1:13">
      <c r="A146" s="6">
        <v>39387</v>
      </c>
      <c r="B146" s="28">
        <v>14.92</v>
      </c>
      <c r="C146" s="51">
        <f>$C$2*(B146/E142)+(1-$C$2)*(C145+D145)</f>
        <v>1.2783707380299718</v>
      </c>
      <c r="D146" s="51">
        <f>$F$2*(C146-C145)+(1-$F$2)*D145</f>
        <v>0.18256630784636796</v>
      </c>
      <c r="E146" s="51">
        <f>$I$2*(B146/C146)+(1-$I$2)*E142</f>
        <v>12.599134883130674</v>
      </c>
      <c r="F146" s="34">
        <f>(C145+D145)*E142</f>
        <v>16.627490660341618</v>
      </c>
      <c r="G146" s="1">
        <f>ABS(B146-F146)</f>
        <v>1.7074906603416178</v>
      </c>
      <c r="H146" s="1">
        <f>G146^2</f>
        <v>2.9155243551538539</v>
      </c>
      <c r="I146" s="4">
        <f>ABS((B146-F146)/B146)</f>
        <v>0.11444307374943818</v>
      </c>
      <c r="J146" s="1">
        <f>ABS((F146-B146)/B145)^2</f>
        <v>6.6174671873601518E-3</v>
      </c>
      <c r="K146" s="1">
        <f>ABS((B146-B145)/B145)^2</f>
        <v>8.3628152973772518E-2</v>
      </c>
      <c r="L146" s="1">
        <f>F146-B146</f>
        <v>1.7074906603416178</v>
      </c>
      <c r="M146" s="1">
        <f>ABS(L146-L145)^2</f>
        <v>0.42309542005628681</v>
      </c>
    </row>
    <row r="147" spans="1:13">
      <c r="A147" s="6">
        <v>39417</v>
      </c>
      <c r="B147" s="28">
        <v>10.16</v>
      </c>
      <c r="C147" s="51">
        <f>$C$2*(B147/E143)+(1-$C$2)*(C146+D146)</f>
        <v>1.426350939631909</v>
      </c>
      <c r="D147" s="51">
        <f>$F$2*(C147-C146)+(1-$F$2)*D146</f>
        <v>0.14798020160193714</v>
      </c>
      <c r="E147" s="51">
        <f>$I$2*(B147/C147)+(1-$I$2)*E143</f>
        <v>14.299628768128398</v>
      </c>
      <c r="F147" s="34">
        <f>(C146+D146)*E143</f>
        <v>24.892702375646415</v>
      </c>
      <c r="G147" s="1">
        <f>ABS(B147-F147)</f>
        <v>14.732702375646415</v>
      </c>
      <c r="H147" s="1">
        <f>G147^2</f>
        <v>217.05251928937753</v>
      </c>
      <c r="I147" s="4">
        <f>ABS((B147-F147)/B147)</f>
        <v>1.4500691314612613</v>
      </c>
      <c r="J147" s="1">
        <f>ABS((F147-B147)/B146)^2</f>
        <v>0.97505066920527672</v>
      </c>
      <c r="K147" s="1">
        <f>ABS((B147-B146)/B146)^2</f>
        <v>0.101783237139633</v>
      </c>
      <c r="L147" s="1">
        <f>F147-B147</f>
        <v>14.732702375646415</v>
      </c>
      <c r="M147" s="1">
        <f>ABS(L147-L146)^2</f>
        <v>169.65614022851335</v>
      </c>
    </row>
    <row r="148" spans="1:13">
      <c r="A148" s="6">
        <v>39448</v>
      </c>
      <c r="B148" s="28">
        <v>4.74</v>
      </c>
      <c r="C148" s="51">
        <f>$C$2*(B148/E144)+(1-$C$2)*(C147+D147)</f>
        <v>1.5208895949793531</v>
      </c>
      <c r="D148" s="51">
        <f>$F$2*(C148-C147)+(1-$F$2)*D147</f>
        <v>9.45386553474441E-2</v>
      </c>
      <c r="E148" s="51">
        <f>$I$2*(B148/C148)+(1-$I$2)*E144</f>
        <v>15.257492288461627</v>
      </c>
      <c r="F148" s="34">
        <f>(C147+D147)*E144</f>
        <v>31.31591834208351</v>
      </c>
      <c r="G148" s="1">
        <f>ABS(B148-F148)</f>
        <v>26.575918342083511</v>
      </c>
      <c r="H148" s="1">
        <f>G148^2</f>
        <v>706.27943572509082</v>
      </c>
      <c r="I148" s="4">
        <f>ABS((B148-F148)/B148)</f>
        <v>5.6067338274437786</v>
      </c>
      <c r="J148" s="1">
        <f>ABS((F148-B148)/B147)^2</f>
        <v>6.8420957177782533</v>
      </c>
      <c r="K148" s="1">
        <f>ABS((B148-B147)/B147)^2</f>
        <v>0.28458444416888828</v>
      </c>
      <c r="L148" s="1">
        <f>F148-B148</f>
        <v>26.575918342083511</v>
      </c>
      <c r="M148" s="1">
        <f>ABS(L148-L147)^2</f>
        <v>140.26176442767056</v>
      </c>
    </row>
    <row r="149" spans="1:13">
      <c r="A149" s="6">
        <v>39479</v>
      </c>
      <c r="B149" s="28">
        <v>5.15</v>
      </c>
      <c r="C149" s="51">
        <f>$C$2*(B149/E145)+(1-$C$2)*(C148+D148)</f>
        <v>1.5607869566836923</v>
      </c>
      <c r="D149" s="51">
        <f>$F$2*(C149-C148)+(1-$F$2)*D148</f>
        <v>3.9897361704339218E-2</v>
      </c>
      <c r="E149" s="51">
        <f>$I$2*(B149/C149)+(1-$I$2)*E145</f>
        <v>15.856927492248033</v>
      </c>
      <c r="F149" s="34">
        <f>(C148+D148)*E145</f>
        <v>33.358508331878951</v>
      </c>
      <c r="G149" s="1">
        <f>ABS(B149-F149)</f>
        <v>28.208508331878953</v>
      </c>
      <c r="H149" s="1">
        <f>G149^2</f>
        <v>795.71994230968426</v>
      </c>
      <c r="I149" s="4">
        <f>ABS((B149-F149)/B149)</f>
        <v>5.4773802586172717</v>
      </c>
      <c r="J149" s="1">
        <f>ABS((F149-B149)/B148)^2</f>
        <v>35.4163302849296</v>
      </c>
      <c r="K149" s="1">
        <f>ABS((B149-B148)/B148)^2</f>
        <v>7.4818850255479047E-3</v>
      </c>
      <c r="L149" s="1">
        <f>F149-B149</f>
        <v>28.208508331878953</v>
      </c>
      <c r="M149" s="1">
        <f>ABS(L149-L148)^2</f>
        <v>2.6653500747802794</v>
      </c>
    </row>
    <row r="150" spans="1:13">
      <c r="A150" s="6">
        <v>39508</v>
      </c>
      <c r="B150" s="28">
        <v>7.84</v>
      </c>
      <c r="C150" s="51">
        <f>$C$2*(B150/E146)+(1-$C$2)*(C149+D149)</f>
        <v>1.5615475607321323</v>
      </c>
      <c r="D150" s="51">
        <f>$F$2*(C150-C149)+(1-$F$2)*D149</f>
        <v>7.6060404844002782E-4</v>
      </c>
      <c r="E150" s="51">
        <f>$I$2*(B150/C150)+(1-$I$2)*E146</f>
        <v>10.505585128428438</v>
      </c>
      <c r="F150" s="34">
        <f>(C149+D149)*E146</f>
        <v>20.167237632682895</v>
      </c>
      <c r="G150" s="1">
        <f>ABS(B150-F150)</f>
        <v>12.327237632682895</v>
      </c>
      <c r="H150" s="1">
        <f>G150^2</f>
        <v>151.96078765263337</v>
      </c>
      <c r="I150" s="4">
        <f>ABS((B150-F150)/B150)</f>
        <v>1.5723517388626143</v>
      </c>
      <c r="J150" s="1">
        <f>ABS((F150-B150)/B149)^2</f>
        <v>5.7295046716046132</v>
      </c>
      <c r="K150" s="1">
        <f>ABS((B150-B149)/B149)^2</f>
        <v>0.27282873032331029</v>
      </c>
      <c r="L150" s="1">
        <f>F150-B150</f>
        <v>12.327237632682895</v>
      </c>
      <c r="M150" s="1">
        <f>ABS(L150-L149)^2</f>
        <v>252.21475902114327</v>
      </c>
    </row>
    <row r="151" spans="1:13">
      <c r="A151" s="6">
        <v>39539</v>
      </c>
      <c r="B151" s="28">
        <v>5.24</v>
      </c>
      <c r="C151" s="51">
        <f>$C$2*(B151/E147)+(1-$C$2)*(C150+D150)</f>
        <v>1.514473582388405</v>
      </c>
      <c r="D151" s="51">
        <f>$F$2*(C151-C150)+(1-$F$2)*D150</f>
        <v>-4.7073978343727285E-2</v>
      </c>
      <c r="E151" s="51">
        <f>$I$2*(B151/C151)+(1-$I$2)*E147</f>
        <v>11.305172450544157</v>
      </c>
      <c r="F151" s="34">
        <f>(C150+D150)*E147</f>
        <v>22.340426777778156</v>
      </c>
      <c r="G151" s="1">
        <f>ABS(B151-F151)</f>
        <v>17.100426777778154</v>
      </c>
      <c r="H151" s="1">
        <f>G151^2</f>
        <v>292.42459598215214</v>
      </c>
      <c r="I151" s="4">
        <f>ABS((B151-F151)/B151)</f>
        <v>3.2634402247668231</v>
      </c>
      <c r="J151" s="1">
        <f>ABS((F151-B151)/B150)^2</f>
        <v>4.7575326033122929</v>
      </c>
      <c r="K151" s="1">
        <f>ABS((B151-B150)/B150)^2</f>
        <v>0.10998021657642648</v>
      </c>
      <c r="L151" s="1">
        <f>F151-B151</f>
        <v>17.100426777778154</v>
      </c>
      <c r="M151" s="1">
        <f>ABS(L151-L150)^2</f>
        <v>22.783334614855207</v>
      </c>
    </row>
    <row r="152" spans="1:13">
      <c r="A152" s="6">
        <v>39569</v>
      </c>
      <c r="B152" s="28">
        <v>4.7699999999999996</v>
      </c>
      <c r="C152" s="51">
        <f>$C$2*(B152/E148)+(1-$C$2)*(C151+D151)</f>
        <v>1.4212089717540246</v>
      </c>
      <c r="D152" s="51">
        <f>$F$2*(C152-C151)+(1-$F$2)*D151</f>
        <v>-9.3264610634380407E-2</v>
      </c>
      <c r="E152" s="51">
        <f>$I$2*(B152/C152)+(1-$I$2)*E148</f>
        <v>11.969793206178053</v>
      </c>
      <c r="F152" s="34">
        <f>(C151+D151)*E148</f>
        <v>22.388838142803316</v>
      </c>
      <c r="G152" s="1">
        <f>ABS(B152-F152)</f>
        <v>17.618838142803316</v>
      </c>
      <c r="H152" s="1">
        <f>G152^2</f>
        <v>310.42345750230101</v>
      </c>
      <c r="I152" s="4">
        <f>ABS((B152-F152)/B152)</f>
        <v>3.693676759497551</v>
      </c>
      <c r="J152" s="1">
        <f>ABS((F152-B152)/B151)^2</f>
        <v>11.305556840448583</v>
      </c>
      <c r="K152" s="1">
        <f>ABS((B152-B151)/B151)^2</f>
        <v>8.0451314025989373E-3</v>
      </c>
      <c r="L152" s="1">
        <f>F152-B152</f>
        <v>17.618838142803316</v>
      </c>
      <c r="M152" s="1">
        <f>ABS(L152-L151)^2</f>
        <v>0.26875034338725229</v>
      </c>
    </row>
    <row r="153" spans="1:13">
      <c r="A153" s="6">
        <v>39600</v>
      </c>
      <c r="B153" s="28">
        <v>5.97</v>
      </c>
      <c r="C153" s="51">
        <f>$C$2*(B153/E149)+(1-$C$2)*(C152+D152)</f>
        <v>1.2898862673946916</v>
      </c>
      <c r="D153" s="51">
        <f>$F$2*(C153-C152)+(1-$F$2)*D152</f>
        <v>-0.13132270435933302</v>
      </c>
      <c r="E153" s="51">
        <f>$I$2*(B153/C153)+(1-$I$2)*E149</f>
        <v>12.755028961888661</v>
      </c>
      <c r="F153" s="34">
        <f>(C152+D152)*E149</f>
        <v>21.057117448013837</v>
      </c>
      <c r="G153" s="1">
        <f>ABS(B153-F153)</f>
        <v>15.087117448013839</v>
      </c>
      <c r="H153" s="1">
        <f>G153^2</f>
        <v>227.6211128901636</v>
      </c>
      <c r="I153" s="4">
        <f>ABS((B153-F153)/B153)</f>
        <v>2.5271553514261038</v>
      </c>
      <c r="J153" s="1">
        <f>ABS((F153-B153)/B152)^2</f>
        <v>10.004048402188893</v>
      </c>
      <c r="K153" s="1">
        <f>ABS((B153-B152)/B152)^2</f>
        <v>6.3288635734345983E-2</v>
      </c>
      <c r="L153" s="1">
        <f>F153-B153</f>
        <v>15.087117448013839</v>
      </c>
      <c r="M153" s="1">
        <f>ABS(L153-L152)^2</f>
        <v>6.4096096764253145</v>
      </c>
    </row>
    <row r="154" spans="1:13">
      <c r="A154" s="6">
        <v>39630</v>
      </c>
      <c r="B154" s="28">
        <v>9.61</v>
      </c>
      <c r="C154" s="51">
        <f>$C$2*(B154/E150)+(1-$C$2)*(C153+D153)</f>
        <v>1.1488110857344793</v>
      </c>
      <c r="D154" s="51">
        <f>$F$2*(C154-C153)+(1-$F$2)*D153</f>
        <v>-0.14107518166021227</v>
      </c>
      <c r="E154" s="51">
        <f>$I$2*(B154/C154)+(1-$I$2)*E150</f>
        <v>9.9142965212700425</v>
      </c>
      <c r="F154" s="34">
        <f>(C153+D153)*E150</f>
        <v>12.171388138163326</v>
      </c>
      <c r="G154" s="1">
        <f>ABS(B154-F154)</f>
        <v>2.561388138163327</v>
      </c>
      <c r="H154" s="1">
        <f>G154^2</f>
        <v>6.5607091943237945</v>
      </c>
      <c r="I154" s="4">
        <f>ABS((B154-F154)/B154)</f>
        <v>0.26653362519909751</v>
      </c>
      <c r="J154" s="1">
        <f>ABS((F154-B154)/B153)^2</f>
        <v>0.18407810112325432</v>
      </c>
      <c r="K154" s="1">
        <f>ABS((B154-B153)/B153)^2</f>
        <v>0.37175267740152468</v>
      </c>
      <c r="L154" s="1">
        <f>F154-B154</f>
        <v>2.561388138163327</v>
      </c>
      <c r="M154" s="1">
        <f>ABS(L154-L153)^2</f>
        <v>156.89389474364816</v>
      </c>
    </row>
    <row r="155" spans="1:13">
      <c r="A155" s="6">
        <v>39661</v>
      </c>
      <c r="B155" s="28">
        <v>20.100000000000001</v>
      </c>
      <c r="C155" s="51">
        <f>$C$2*(B155/E151)+(1-$C$2)*(C154+D154)</f>
        <v>1.0385443434184607</v>
      </c>
      <c r="D155" s="51">
        <f>$F$2*(C155-C154)+(1-$F$2)*D154</f>
        <v>-0.11026674231601863</v>
      </c>
      <c r="E155" s="51">
        <f>$I$2*(B155/C155)+(1-$I$2)*E151</f>
        <v>13.528660401257234</v>
      </c>
      <c r="F155" s="34">
        <f>(C154+D154)*E151</f>
        <v>11.392628180164614</v>
      </c>
      <c r="G155" s="1">
        <f>ABS(B155-F155)</f>
        <v>8.7073718198353873</v>
      </c>
      <c r="H155" s="1">
        <f>G155^2</f>
        <v>75.818324008863428</v>
      </c>
      <c r="I155" s="4">
        <f>ABS((B155-F155)/B155)</f>
        <v>0.433202578101263</v>
      </c>
      <c r="J155" s="1">
        <f>ABS((F155-B155)/B154)^2</f>
        <v>0.82097022167187783</v>
      </c>
      <c r="K155" s="1">
        <f>ABS((B155-B154)/B154)^2</f>
        <v>1.1915278591390996</v>
      </c>
      <c r="L155" s="1">
        <f>F155-B155</f>
        <v>-8.7073718198353873</v>
      </c>
      <c r="M155" s="1">
        <f>ABS(L155-L154)^2</f>
        <v>126.98495099099519</v>
      </c>
    </row>
    <row r="156" spans="1:13">
      <c r="A156" s="6">
        <v>39692</v>
      </c>
      <c r="B156" s="28">
        <v>38.950000000000003</v>
      </c>
      <c r="C156" s="51">
        <f>$C$2*(B156/E152)+(1-$C$2)*(C155+D155)</f>
        <v>1.0213074349927354</v>
      </c>
      <c r="D156" s="51">
        <f>$F$2*(C156-C155)+(1-$F$2)*D155</f>
        <v>-1.7236908425725339E-2</v>
      </c>
      <c r="E156" s="51">
        <f>$I$2*(B156/C156)+(1-$I$2)*E152</f>
        <v>19.198578636854386</v>
      </c>
      <c r="F156" s="34">
        <f>(C155+D155)*E152</f>
        <v>11.111290923123272</v>
      </c>
      <c r="G156" s="1">
        <f>ABS(B156-F156)</f>
        <v>27.838709076876732</v>
      </c>
      <c r="H156" s="1">
        <f>G156^2</f>
        <v>774.99372306697899</v>
      </c>
      <c r="I156" s="4">
        <f>ABS((B156-F156)/B156)</f>
        <v>0.71472937296217531</v>
      </c>
      <c r="J156" s="1">
        <f>ABS((F156-B156)/B155)^2</f>
        <v>1.9182538131902152</v>
      </c>
      <c r="K156" s="1">
        <f>ABS((B156-B155)/B155)^2</f>
        <v>0.87948936907502295</v>
      </c>
      <c r="L156" s="1">
        <f>F156-B156</f>
        <v>-27.838709076876732</v>
      </c>
      <c r="M156" s="1">
        <f>ABS(L156-L155)^2</f>
        <v>366.00806524265823</v>
      </c>
    </row>
    <row r="157" spans="1:13">
      <c r="A157" s="6">
        <v>39722</v>
      </c>
      <c r="B157" s="28">
        <v>51.78</v>
      </c>
      <c r="C157" s="51">
        <f>$C$2*(B157/E153)+(1-$C$2)*(C156+D156)</f>
        <v>1.1262906621439628</v>
      </c>
      <c r="D157" s="51">
        <f>$F$2*(C157-C156)+(1-$F$2)*D156</f>
        <v>0.10498322715122743</v>
      </c>
      <c r="E157" s="51">
        <f>$I$2*(B157/C157)+(1-$I$2)*E153</f>
        <v>21.931731645986858</v>
      </c>
      <c r="F157" s="34">
        <f>(C156+D156)*E153</f>
        <v>12.806948646141011</v>
      </c>
      <c r="G157" s="1">
        <f>ABS(B157-F157)</f>
        <v>38.973051353858992</v>
      </c>
      <c r="H157" s="1">
        <f>G157^2</f>
        <v>1518.8987318305301</v>
      </c>
      <c r="I157" s="4">
        <f>ABS((B157-F157)/B157)</f>
        <v>0.75266611343876</v>
      </c>
      <c r="J157" s="1">
        <f>ABS((F157-B157)/B156)^2</f>
        <v>1.0011839884454281</v>
      </c>
      <c r="K157" s="1">
        <f>ABS((B157-B156)/B156)^2</f>
        <v>0.1085021611921409</v>
      </c>
      <c r="L157" s="1">
        <f>F157-B157</f>
        <v>-38.973051353858992</v>
      </c>
      <c r="M157" s="1">
        <f>ABS(L157-L156)^2</f>
        <v>123.97357794099449</v>
      </c>
    </row>
    <row r="158" spans="1:13">
      <c r="A158" s="6">
        <v>39753</v>
      </c>
      <c r="B158" s="28">
        <v>46.64</v>
      </c>
      <c r="C158" s="51">
        <f>$C$2*(B158/E154)+(1-$C$2)*(C157+D157)</f>
        <v>1.370195578214179</v>
      </c>
      <c r="D158" s="51">
        <f>$F$2*(C158-C157)+(1-$F$2)*D157</f>
        <v>0.24390491607021625</v>
      </c>
      <c r="E158" s="51">
        <f>$I$2*(B158/C158)+(1-$I$2)*E154</f>
        <v>16.578716094296045</v>
      </c>
      <c r="F158" s="34">
        <f>(C157+D157)*E154</f>
        <v>12.20721443736994</v>
      </c>
      <c r="G158" s="1">
        <f>ABS(B158-F158)</f>
        <v>34.432785562630059</v>
      </c>
      <c r="H158" s="1">
        <f>G158^2</f>
        <v>1185.6167216020651</v>
      </c>
      <c r="I158" s="4">
        <f>ABS((B158-F158)/B158)</f>
        <v>0.73826727192603037</v>
      </c>
      <c r="J158" s="1">
        <f>ABS((F158-B158)/B157)^2</f>
        <v>0.44220151244586686</v>
      </c>
      <c r="K158" s="1">
        <f>ABS((B158-B157)/B157)^2</f>
        <v>9.8537637546377201E-3</v>
      </c>
      <c r="L158" s="1">
        <f>F158-B158</f>
        <v>-34.432785562630059</v>
      </c>
      <c r="M158" s="1">
        <f>ABS(L158-L157)^2</f>
        <v>20.614013455003686</v>
      </c>
    </row>
    <row r="159" spans="1:13">
      <c r="A159" s="6">
        <v>39783</v>
      </c>
      <c r="B159" s="28">
        <v>16.260000000000002</v>
      </c>
      <c r="C159" s="51">
        <f>$C$2*(B159/E155)+(1-$C$2)*(C158+D158)</f>
        <v>1.5976121951495006</v>
      </c>
      <c r="D159" s="51">
        <f>$F$2*(C159-C158)+(1-$F$2)*D158</f>
        <v>0.22741661693532156</v>
      </c>
      <c r="E159" s="51">
        <f>$I$2*(B159/C159)+(1-$I$2)*E155</f>
        <v>12.602956230163896</v>
      </c>
      <c r="F159" s="34">
        <f>(C158+D158)*E155</f>
        <v>21.836617440675028</v>
      </c>
      <c r="G159" s="1">
        <f>ABS(B159-F159)</f>
        <v>5.576617440675026</v>
      </c>
      <c r="H159" s="1">
        <f>G159^2</f>
        <v>31.098662079640878</v>
      </c>
      <c r="I159" s="4">
        <f>ABS((B159-F159)/B159)</f>
        <v>0.34296540225553662</v>
      </c>
      <c r="J159" s="1">
        <f>ABS((F159-B159)/B158)^2</f>
        <v>1.4296331890540401E-2</v>
      </c>
      <c r="K159" s="1">
        <f>ABS((B159-B158)/B158)^2</f>
        <v>0.42428575946853236</v>
      </c>
      <c r="L159" s="1">
        <f>F159-B159</f>
        <v>5.576617440675026</v>
      </c>
      <c r="M159" s="1">
        <f>ABS(L159-L158)^2</f>
        <v>1600.7523286808776</v>
      </c>
    </row>
    <row r="160" spans="1:13">
      <c r="A160" s="6">
        <v>39814</v>
      </c>
      <c r="B160" s="28">
        <v>6.19</v>
      </c>
      <c r="C160" s="51">
        <f>$C$2*(B160/E156)+(1-$C$2)*(C159+D159)</f>
        <v>1.7649244740911454</v>
      </c>
      <c r="D160" s="51">
        <f>$F$2*(C160-C159)+(1-$F$2)*D159</f>
        <v>0.1673122789416448</v>
      </c>
      <c r="E160" s="51">
        <f>$I$2*(B160/C160)+(1-$I$2)*E156</f>
        <v>14.863852104416001</v>
      </c>
      <c r="F160" s="34">
        <f>(C159+D159)*E156</f>
        <v>35.037959163335401</v>
      </c>
      <c r="G160" s="1">
        <f>ABS(B160-F160)</f>
        <v>28.8479591633354</v>
      </c>
      <c r="H160" s="1">
        <f>G160^2</f>
        <v>832.20474788946683</v>
      </c>
      <c r="I160" s="4">
        <f>ABS((B160-F160)/B160)</f>
        <v>4.6604134351107263</v>
      </c>
      <c r="J160" s="1">
        <f>ABS((F160-B160)/B159)^2</f>
        <v>3.1476693607773845</v>
      </c>
      <c r="K160" s="1">
        <f>ABS((B160-B159)/B159)^2</f>
        <v>0.38354635391372355</v>
      </c>
      <c r="L160" s="1">
        <f>F160-B160</f>
        <v>28.8479591633354</v>
      </c>
      <c r="M160" s="1">
        <f>ABS(L160-L159)^2</f>
        <v>541.55534557283352</v>
      </c>
    </row>
    <row r="161" spans="1:13">
      <c r="A161" s="6">
        <v>39845</v>
      </c>
      <c r="B161" s="28">
        <v>5.03</v>
      </c>
      <c r="C161" s="51">
        <f>$C$2*(B161/E157)+(1-$C$2)*(C160+D160)</f>
        <v>1.8641212350558602</v>
      </c>
      <c r="D161" s="51">
        <f>$F$2*(C161-C160)+(1-$F$2)*D160</f>
        <v>9.9196760964714858E-2</v>
      </c>
      <c r="E161" s="51">
        <f>$I$2*(B161/C161)+(1-$I$2)*E157</f>
        <v>16.618512027585204</v>
      </c>
      <c r="F161" s="34">
        <f>(C160+D160)*E157</f>
        <v>42.377297944028136</v>
      </c>
      <c r="G161" s="1">
        <f>ABS(B161-F161)</f>
        <v>37.347297944028135</v>
      </c>
      <c r="H161" s="1">
        <f>G161^2</f>
        <v>1394.8206637200083</v>
      </c>
      <c r="I161" s="4">
        <f>ABS((B161-F161)/B161)</f>
        <v>7.4249101280374026</v>
      </c>
      <c r="J161" s="1">
        <f>ABS((F161-B161)/B160)^2</f>
        <v>36.40299152888754</v>
      </c>
      <c r="K161" s="1">
        <f>ABS((B161-B160)/B160)^2</f>
        <v>3.5118396705301438E-2</v>
      </c>
      <c r="L161" s="1">
        <f>F161-B161</f>
        <v>37.347297944028135</v>
      </c>
      <c r="M161" s="1">
        <f>ABS(L161-L160)^2</f>
        <v>72.238759708987473</v>
      </c>
    </row>
    <row r="162" spans="1:13">
      <c r="A162" s="6">
        <v>39873</v>
      </c>
      <c r="B162" s="28">
        <v>4.9400000000000004</v>
      </c>
      <c r="C162" s="51">
        <f>$C$2*(B162/E158)+(1-$C$2)*(C161+D161)</f>
        <v>1.8967042018822078</v>
      </c>
      <c r="D162" s="51">
        <f>$F$2*(C162-C161)+(1-$F$2)*D161</f>
        <v>3.2582966826347537E-2</v>
      </c>
      <c r="E162" s="51">
        <f>$I$2*(B162/C162)+(1-$I$2)*E158</f>
        <v>12.718350883035923</v>
      </c>
      <c r="F162" s="34">
        <f>(C161+D161)*E158</f>
        <v>32.549291658847366</v>
      </c>
      <c r="G162" s="1">
        <f>ABS(B162-F162)</f>
        <v>27.609291658847365</v>
      </c>
      <c r="H162" s="1">
        <f>G162^2</f>
        <v>762.27298590329872</v>
      </c>
      <c r="I162" s="4">
        <f>ABS((B162-F162)/B162)</f>
        <v>5.5889254370136365</v>
      </c>
      <c r="J162" s="1">
        <f>ABS((F162-B162)/B161)^2</f>
        <v>30.128295274211531</v>
      </c>
      <c r="K162" s="1">
        <f>ABS((B162-B161)/B161)^2</f>
        <v>3.2014671414850752E-4</v>
      </c>
      <c r="L162" s="1">
        <f>F162-B162</f>
        <v>27.609291658847365</v>
      </c>
      <c r="M162" s="1">
        <f>ABS(L162-L161)^2</f>
        <v>94.828766410220183</v>
      </c>
    </row>
    <row r="163" spans="1:13">
      <c r="A163" s="6">
        <v>39904</v>
      </c>
      <c r="B163" s="28">
        <v>4.22</v>
      </c>
      <c r="C163" s="51">
        <f>$C$2*(B163/E159)+(1-$C$2)*(C162+D162)</f>
        <v>1.8655093929421045</v>
      </c>
      <c r="D163" s="51">
        <f>$F$2*(C163-C162)+(1-$F$2)*D162</f>
        <v>-3.1194808940103291E-2</v>
      </c>
      <c r="E163" s="51">
        <f>$I$2*(B163/C163)+(1-$I$2)*E159</f>
        <v>9.7463045314284038</v>
      </c>
      <c r="F163" s="34">
        <f>(C162+D162)*E159</f>
        <v>24.31472174265075</v>
      </c>
      <c r="G163" s="1">
        <f>ABS(B163-F163)</f>
        <v>20.094721742650751</v>
      </c>
      <c r="H163" s="1">
        <f>G163^2</f>
        <v>403.79784191456088</v>
      </c>
      <c r="I163" s="4">
        <f>ABS((B163-F163)/B163)</f>
        <v>4.7617824034717424</v>
      </c>
      <c r="J163" s="1">
        <f>ABS((F163-B163)/B162)^2</f>
        <v>16.546650572643415</v>
      </c>
      <c r="K163" s="1">
        <f>ABS((B163-B162)/B162)^2</f>
        <v>2.1242767460538645E-2</v>
      </c>
      <c r="L163" s="1">
        <f>F163-B163</f>
        <v>20.094721742650751</v>
      </c>
      <c r="M163" s="1">
        <f>ABS(L163-L162)^2</f>
        <v>56.468761025407176</v>
      </c>
    </row>
    <row r="164" spans="1:13">
      <c r="A164" s="6">
        <v>39934</v>
      </c>
      <c r="B164" s="28">
        <v>4.79</v>
      </c>
      <c r="C164" s="51">
        <f>$C$2*(B164/E160)+(1-$C$2)*(C163+D163)</f>
        <v>1.7738323600025445</v>
      </c>
      <c r="D164" s="51">
        <f>$F$2*(C164-C163)+(1-$F$2)*D163</f>
        <v>-9.1677032939559977E-2</v>
      </c>
      <c r="E164" s="51">
        <f>$I$2*(B164/C164)+(1-$I$2)*E160</f>
        <v>11.503695731801491</v>
      </c>
      <c r="F164" s="34">
        <f>(C163+D163)*E160</f>
        <v>27.264980689579108</v>
      </c>
      <c r="G164" s="1">
        <f>ABS(B164-F164)</f>
        <v>22.474980689579109</v>
      </c>
      <c r="H164" s="1">
        <f>G164^2</f>
        <v>505.12475699695386</v>
      </c>
      <c r="I164" s="4">
        <f>ABS((B164-F164)/B164)</f>
        <v>4.6920627744424026</v>
      </c>
      <c r="J164" s="1">
        <f>ABS((F164-B164)/B163)^2</f>
        <v>28.364409885051654</v>
      </c>
      <c r="K164" s="1">
        <f>ABS((B164-B163)/B163)^2</f>
        <v>1.8244199366591062E-2</v>
      </c>
      <c r="L164" s="1">
        <f>F164-B164</f>
        <v>22.474980689579109</v>
      </c>
      <c r="M164" s="1">
        <f>ABS(L164-L163)^2</f>
        <v>5.6656326544324935</v>
      </c>
    </row>
    <row r="165" spans="1:13">
      <c r="A165" s="6">
        <v>39965</v>
      </c>
      <c r="B165" s="28">
        <v>4.8899999999999997</v>
      </c>
      <c r="C165" s="51">
        <f>$C$2*(B165/E161)+(1-$C$2)*(C164+D164)</f>
        <v>1.6266391452056121</v>
      </c>
      <c r="D165" s="51">
        <f>$F$2*(C165-C164)+(1-$F$2)*D164</f>
        <v>-0.14719321479693237</v>
      </c>
      <c r="E165" s="51">
        <f>$I$2*(B165/C165)+(1-$I$2)*E161</f>
        <v>12.858117252657205</v>
      </c>
      <c r="F165" s="34">
        <f>(C164+D164)*E161</f>
        <v>27.954918535062731</v>
      </c>
      <c r="G165" s="1">
        <f>ABS(B165-F165)</f>
        <v>23.064918535062731</v>
      </c>
      <c r="H165" s="1">
        <f>G165^2</f>
        <v>531.99046702908026</v>
      </c>
      <c r="I165" s="4">
        <f>ABS((B165-F165)/B165)</f>
        <v>4.7167522566590456</v>
      </c>
      <c r="J165" s="1">
        <f>ABS((F165-B165)/B164)^2</f>
        <v>23.186373273699129</v>
      </c>
      <c r="K165" s="1">
        <f>ABS((B165-B164)/B164)^2</f>
        <v>4.3584189399453147E-4</v>
      </c>
      <c r="L165" s="1">
        <f>F165-B165</f>
        <v>23.064918535062731</v>
      </c>
      <c r="M165" s="1">
        <f>ABS(L165-L164)^2</f>
        <v>0.34802666153385753</v>
      </c>
    </row>
    <row r="166" spans="1:13">
      <c r="A166" s="6">
        <v>39995</v>
      </c>
      <c r="B166" s="28">
        <v>6.62</v>
      </c>
      <c r="C166" s="51">
        <f>$C$2*(B166/E162)+(1-$C$2)*(C165+D165)</f>
        <v>1.4410884194156219</v>
      </c>
      <c r="D166" s="51">
        <f>$F$2*(C166-C165)+(1-$F$2)*D165</f>
        <v>-0.18555072578999021</v>
      </c>
      <c r="E166" s="51">
        <f>$I$2*(B166/C166)+(1-$I$2)*E162</f>
        <v>10.473933999951699</v>
      </c>
      <c r="F166" s="34">
        <f>(C165+D165)*E162</f>
        <v>18.816112455417134</v>
      </c>
      <c r="G166" s="1">
        <f>ABS(B166-F166)</f>
        <v>12.196112455417133</v>
      </c>
      <c r="H166" s="1">
        <f>G166^2</f>
        <v>148.74515902518093</v>
      </c>
      <c r="I166" s="4">
        <f>ABS((B166-F166)/B166)</f>
        <v>1.8423130597306847</v>
      </c>
      <c r="J166" s="1">
        <f>ABS((F166-B166)/B165)^2</f>
        <v>6.2204975315919944</v>
      </c>
      <c r="K166" s="1">
        <f>ABS((B166-B165)/B165)^2</f>
        <v>0.12516257459612504</v>
      </c>
      <c r="L166" s="1">
        <f>F166-B166</f>
        <v>12.196112455417133</v>
      </c>
      <c r="M166" s="1">
        <f>ABS(L166-L165)^2</f>
        <v>118.1309455969411</v>
      </c>
    </row>
    <row r="167" spans="1:13">
      <c r="A167" s="6">
        <v>40026</v>
      </c>
      <c r="B167" s="28">
        <v>26.52</v>
      </c>
      <c r="C167" s="51">
        <f>$C$2*(B167/E163)+(1-$C$2)*(C166+D166)</f>
        <v>1.3141574133922498</v>
      </c>
      <c r="D167" s="51">
        <f>$F$2*(C167-C166)+(1-$F$2)*D166</f>
        <v>-0.12693100602337215</v>
      </c>
      <c r="E167" s="51">
        <f>$I$2*(B167/C167)+(1-$I$2)*E163</f>
        <v>12.628671420814516</v>
      </c>
      <c r="F167" s="34">
        <f>(C166+D166)*E163</f>
        <v>12.236852712762662</v>
      </c>
      <c r="G167" s="1">
        <f>ABS(B167-F167)</f>
        <v>14.283147287237338</v>
      </c>
      <c r="H167" s="1">
        <f>G167^2</f>
        <v>204.00829642891532</v>
      </c>
      <c r="I167" s="4">
        <f>ABS((B167-F167)/B167)</f>
        <v>0.53858021445088</v>
      </c>
      <c r="J167" s="1">
        <f>ABS((F167-B167)/B166)^2</f>
        <v>4.6551303937741366</v>
      </c>
      <c r="K167" s="1">
        <f>ABS((B167-B166)/B166)^2</f>
        <v>9.0362902857768717</v>
      </c>
      <c r="L167" s="1">
        <f>F167-B167</f>
        <v>-14.283147287237338</v>
      </c>
      <c r="M167" s="1">
        <f>ABS(L167-L166)^2</f>
        <v>701.15119651896168</v>
      </c>
    </row>
    <row r="168" spans="1:13">
      <c r="A168" s="6">
        <v>40057</v>
      </c>
      <c r="B168" s="28">
        <v>31.47</v>
      </c>
      <c r="C168" s="51">
        <f>$C$2*(B168/E164)+(1-$C$2)*(C167+D167)</f>
        <v>1.2491630275006171</v>
      </c>
      <c r="D168" s="51">
        <f>$F$2*(C168-C167)+(1-$F$2)*D167</f>
        <v>-6.4994385891632644E-2</v>
      </c>
      <c r="E168" s="51">
        <f>$I$2*(B168/C168)+(1-$I$2)*E164</f>
        <v>15.285322831314296</v>
      </c>
      <c r="F168" s="34">
        <f>(C167+D167)*E164</f>
        <v>13.657491355131375</v>
      </c>
      <c r="G168" s="1">
        <f>ABS(B168-F168)</f>
        <v>17.812508644868622</v>
      </c>
      <c r="H168" s="1">
        <f>G168^2</f>
        <v>317.2854642235194</v>
      </c>
      <c r="I168" s="4">
        <f>ABS((B168-F168)/B168)</f>
        <v>0.56601552732343896</v>
      </c>
      <c r="J168" s="1">
        <f>ABS((F168-B168)/B167)^2</f>
        <v>0.45113148365717243</v>
      </c>
      <c r="K168" s="1">
        <f>ABS((B168-B167)/B167)^2</f>
        <v>3.4838813701603154E-2</v>
      </c>
      <c r="L168" s="1">
        <f>F168-B168</f>
        <v>-17.812508644868622</v>
      </c>
      <c r="M168" s="1">
        <f>ABS(L168-L167)^2</f>
        <v>12.456391592740943</v>
      </c>
    </row>
    <row r="169" spans="1:13">
      <c r="A169" s="6">
        <v>40087</v>
      </c>
      <c r="B169" s="28">
        <v>22.28</v>
      </c>
      <c r="C169" s="51">
        <f>$C$2*(B169/E165)+(1-$C$2)*(C168+D168)</f>
        <v>1.2061121890833815</v>
      </c>
      <c r="D169" s="51">
        <f>$F$2*(C169-C168)+(1-$F$2)*D168</f>
        <v>-4.3050838417235671E-2</v>
      </c>
      <c r="E169" s="51">
        <f>$I$2*(B169/C169)+(1-$I$2)*E165</f>
        <v>14.409108861860165</v>
      </c>
      <c r="F169" s="34">
        <f>(C168+D168)*E165</f>
        <v>15.226179240728131</v>
      </c>
      <c r="G169" s="1">
        <f>ABS(B169-F169)</f>
        <v>7.0538207592718702</v>
      </c>
      <c r="H169" s="1">
        <f>G169^2</f>
        <v>49.756387303934787</v>
      </c>
      <c r="I169" s="4">
        <f>ABS((B169-F169)/B169)</f>
        <v>0.31659877734613417</v>
      </c>
      <c r="J169" s="1">
        <f>ABS((F169-B169)/B168)^2</f>
        <v>5.0240662069690745E-2</v>
      </c>
      <c r="K169" s="1">
        <f>ABS((B169-B168)/B168)^2</f>
        <v>8.527810417394302E-2</v>
      </c>
      <c r="L169" s="1">
        <f>F169-B169</f>
        <v>-7.0538207592718702</v>
      </c>
      <c r="M169" s="1">
        <f>ABS(L169-L168)^2</f>
        <v>115.74936501968631</v>
      </c>
    </row>
    <row r="170" spans="1:13">
      <c r="A170" s="6">
        <v>40118</v>
      </c>
      <c r="B170" s="28">
        <v>21.53</v>
      </c>
      <c r="C170" s="51">
        <f>$C$2*(B170/E166)+(1-$C$2)*(C169+D169)</f>
        <v>1.1987620456171006</v>
      </c>
      <c r="D170" s="51">
        <f>$F$2*(C170-C169)+(1-$F$2)*D169</f>
        <v>-7.3501434662808229E-3</v>
      </c>
      <c r="E170" s="51">
        <f>$I$2*(B170/C170)+(1-$I$2)*E166</f>
        <v>12.542009803737809</v>
      </c>
      <c r="F170" s="34">
        <f>(C169+D169)*E166</f>
        <v>12.18182782477189</v>
      </c>
      <c r="G170" s="1">
        <f>ABS(B170-F170)</f>
        <v>9.3481721752281111</v>
      </c>
      <c r="H170" s="1">
        <f>G170^2</f>
        <v>87.38832301770907</v>
      </c>
      <c r="I170" s="4">
        <f>ABS((B170-F170)/B170)</f>
        <v>0.43419285532875573</v>
      </c>
      <c r="J170" s="1">
        <f>ABS((F170-B170)/B169)^2</f>
        <v>0.17604473144496247</v>
      </c>
      <c r="K170" s="1">
        <f>ABS((B170-B169)/B169)^2</f>
        <v>1.1331623953663025E-3</v>
      </c>
      <c r="L170" s="1">
        <f>F170-B170</f>
        <v>-9.3481721752281111</v>
      </c>
      <c r="M170" s="1">
        <f>ABS(L170-L169)^2</f>
        <v>5.2640484199004067</v>
      </c>
    </row>
    <row r="171" spans="1:13">
      <c r="A171" s="6">
        <v>40148</v>
      </c>
      <c r="B171" s="28">
        <v>9.83</v>
      </c>
      <c r="C171" s="51">
        <f>$C$2*(B171/E167)+(1-$C$2)*(C170+D170)</f>
        <v>1.1748909334031181</v>
      </c>
      <c r="D171" s="51">
        <f>$F$2*(C171-C170)+(1-$F$2)*D170</f>
        <v>-2.3871112213982526E-2</v>
      </c>
      <c r="E171" s="51">
        <f>$I$2*(B171/C171)+(1-$I$2)*E167</f>
        <v>11.451313376474854</v>
      </c>
      <c r="F171" s="34">
        <f>(C170+D170)*E167</f>
        <v>15.04594943911032</v>
      </c>
      <c r="G171" s="1">
        <f>ABS(B171-F171)</f>
        <v>5.2159494391103198</v>
      </c>
      <c r="H171" s="1">
        <f>G171^2</f>
        <v>27.20612855135526</v>
      </c>
      <c r="I171" s="4">
        <f>ABS((B171-F171)/B171)</f>
        <v>0.5306154058097986</v>
      </c>
      <c r="J171" s="1">
        <f>ABS((F171-B171)/B170)^2</f>
        <v>5.869196990245145E-2</v>
      </c>
      <c r="K171" s="1">
        <f>ABS((B171-B170)/B170)^2</f>
        <v>0.29531374685599487</v>
      </c>
      <c r="L171" s="1">
        <f>F171-B171</f>
        <v>5.2159494391103198</v>
      </c>
      <c r="M171" s="1">
        <f>ABS(L171-L170)^2</f>
        <v>212.11363839723987</v>
      </c>
    </row>
    <row r="172" spans="1:13">
      <c r="A172" s="6">
        <v>40179</v>
      </c>
      <c r="B172" s="28">
        <v>7.02</v>
      </c>
      <c r="C172" s="51">
        <f>$C$2*(B172/E168)+(1-$C$2)*(C171+D171)</f>
        <v>1.1233496044153737</v>
      </c>
      <c r="D172" s="51">
        <f>$F$2*(C172-C171)+(1-$F$2)*D171</f>
        <v>-5.1541328987744439E-2</v>
      </c>
      <c r="E172" s="51">
        <f>$I$2*(B172/C172)+(1-$I$2)*E168</f>
        <v>12.789089517068286</v>
      </c>
      <c r="F172" s="34">
        <f>(C171+D171)*E168</f>
        <v>17.593709552117595</v>
      </c>
      <c r="G172" s="1">
        <f>ABS(B172-F172)</f>
        <v>10.573709552117595</v>
      </c>
      <c r="H172" s="1">
        <f>G172^2</f>
        <v>111.80333369254288</v>
      </c>
      <c r="I172" s="4">
        <f>ABS((B172-F172)/B172)</f>
        <v>1.5062264319255834</v>
      </c>
      <c r="J172" s="1">
        <f>ABS((F172-B172)/B171)^2</f>
        <v>1.1570382534887895</v>
      </c>
      <c r="K172" s="1">
        <f>ABS((B172-B171)/B171)^2</f>
        <v>8.1715718589366146E-2</v>
      </c>
      <c r="L172" s="1">
        <f>F172-B172</f>
        <v>10.573709552117595</v>
      </c>
      <c r="M172" s="1">
        <f>ABS(L172-L171)^2</f>
        <v>28.705593428531731</v>
      </c>
    </row>
    <row r="173" spans="1:13">
      <c r="A173" s="6">
        <v>40210</v>
      </c>
      <c r="B173" s="28">
        <v>8.82</v>
      </c>
      <c r="C173" s="51">
        <f>$C$2*(B173/E169)+(1-$C$2)*(C172+D172)</f>
        <v>1.0534204645726251</v>
      </c>
      <c r="D173" s="51">
        <f>$F$2*(C173-C172)+(1-$F$2)*D172</f>
        <v>-6.9929139842748622E-2</v>
      </c>
      <c r="E173" s="51">
        <f>$I$2*(B173/C173)+(1-$I$2)*E169</f>
        <v>12.741560900759877</v>
      </c>
      <c r="F173" s="34">
        <f>(C172+D172)*E169</f>
        <v>15.443802119679313</v>
      </c>
      <c r="G173" s="1">
        <f>ABS(B173-F173)</f>
        <v>6.6238021196793131</v>
      </c>
      <c r="H173" s="1">
        <f>G173^2</f>
        <v>43.874754520668162</v>
      </c>
      <c r="I173" s="4">
        <f>ABS((B173-F173)/B173)</f>
        <v>0.75099797275275659</v>
      </c>
      <c r="J173" s="1">
        <f>ABS((F173-B173)/B172)^2</f>
        <v>0.89030840903621256</v>
      </c>
      <c r="K173" s="1">
        <f>ABS((B173-B172)/B172)^2</f>
        <v>6.5746219592373506E-2</v>
      </c>
      <c r="L173" s="1">
        <f>F173-B173</f>
        <v>6.6238021196793131</v>
      </c>
      <c r="M173" s="1">
        <f>ABS(L173-L172)^2</f>
        <v>15.601768724831182</v>
      </c>
    </row>
    <row r="174" spans="1:13">
      <c r="A174" s="6">
        <v>40238</v>
      </c>
      <c r="B174" s="28">
        <v>9.5299999999999994</v>
      </c>
      <c r="C174" s="51">
        <f>$C$2*(B174/E170)+(1-$C$2)*(C173+D173)</f>
        <v>0.97454552848901677</v>
      </c>
      <c r="D174" s="51">
        <f>$F$2*(C174-C173)+(1-$F$2)*D173</f>
        <v>-7.8874936083608294E-2</v>
      </c>
      <c r="E174" s="51">
        <f>$I$2*(B174/C174)+(1-$I$2)*E170</f>
        <v>11.778706856525682</v>
      </c>
      <c r="F174" s="34">
        <f>(C173+D173)*E170</f>
        <v>12.334957836653196</v>
      </c>
      <c r="G174" s="1">
        <f>ABS(B174-F174)</f>
        <v>2.8049578366531964</v>
      </c>
      <c r="H174" s="1">
        <f>G174^2</f>
        <v>7.8677884654021799</v>
      </c>
      <c r="I174" s="4">
        <f>ABS((B174-F174)/B174)</f>
        <v>0.29432925883034594</v>
      </c>
      <c r="J174" s="1">
        <f>ABS((F174-B174)/B173)^2</f>
        <v>0.10113826627539683</v>
      </c>
      <c r="K174" s="1">
        <f>ABS((B174-B173)/B173)^2</f>
        <v>6.4800674616029156E-3</v>
      </c>
      <c r="L174" s="1">
        <f>F174-B174</f>
        <v>2.8049578366531964</v>
      </c>
      <c r="M174" s="1">
        <f>ABS(L174-L173)^2</f>
        <v>14.583571658001254</v>
      </c>
    </row>
    <row r="175" spans="1:13">
      <c r="A175" s="6">
        <v>40269</v>
      </c>
      <c r="B175" s="28">
        <v>11.12</v>
      </c>
      <c r="C175" s="51">
        <f>$C$2*(B175/E171)+(1-$C$2)*(C174+D174)</f>
        <v>0.89868647348883179</v>
      </c>
      <c r="D175" s="51">
        <f>$F$2*(C175-C174)+(1-$F$2)*D174</f>
        <v>-7.5859055000184972E-2</v>
      </c>
      <c r="E175" s="51">
        <f>$I$2*(B175/C175)+(1-$I$2)*E171</f>
        <v>11.70609860313991</v>
      </c>
      <c r="F175" s="34">
        <f>(C174+D174)*E171</f>
        <v>10.256604635727211</v>
      </c>
      <c r="G175" s="1">
        <f>ABS(B175-F175)</f>
        <v>0.86339536427278851</v>
      </c>
      <c r="H175" s="1">
        <f>G175^2</f>
        <v>0.74545155504774119</v>
      </c>
      <c r="I175" s="4">
        <f>ABS((B175-F175)/B175)</f>
        <v>7.7643468010142852E-2</v>
      </c>
      <c r="J175" s="1">
        <f>ABS((F175-B175)/B174)^2</f>
        <v>8.207929618047621E-3</v>
      </c>
      <c r="K175" s="1">
        <f>ABS((B175-B174)/B174)^2</f>
        <v>2.7836103804300554E-2</v>
      </c>
      <c r="L175" s="1">
        <f>F175-B175</f>
        <v>-0.86339536427278851</v>
      </c>
      <c r="M175" s="1">
        <f>ABS(L175-L174)^2</f>
        <v>13.45681520674392</v>
      </c>
    </row>
    <row r="176" spans="1:13">
      <c r="A176" s="6">
        <v>40299</v>
      </c>
      <c r="B176" s="28">
        <v>14.25</v>
      </c>
      <c r="C176" s="51">
        <f>$C$2*(B176/E172)+(1-$C$2)*(C175+D175)</f>
        <v>0.83448355662094642</v>
      </c>
      <c r="D176" s="51">
        <f>$F$2*(C176-C175)+(1-$F$2)*D175</f>
        <v>-6.4202916867885373E-2</v>
      </c>
      <c r="E176" s="51">
        <f>$I$2*(B176/C176)+(1-$I$2)*E172</f>
        <v>13.973465150099063</v>
      </c>
      <c r="F176" s="34">
        <f>(C175+D175)*E172</f>
        <v>10.523213512149512</v>
      </c>
      <c r="G176" s="1">
        <f>ABS(B176-F176)</f>
        <v>3.7267864878504877</v>
      </c>
      <c r="H176" s="1">
        <f>G176^2</f>
        <v>13.888937526024973</v>
      </c>
      <c r="I176" s="4">
        <f>ABS((B176-F176)/B176)</f>
        <v>0.26152887634038513</v>
      </c>
      <c r="J176" s="1">
        <f>ABS((F176-B176)/B175)^2</f>
        <v>0.11232060910105078</v>
      </c>
      <c r="K176" s="1">
        <f>ABS((B176-B175)/B175)^2</f>
        <v>7.922807437503239E-2</v>
      </c>
      <c r="L176" s="1">
        <f>F176-B176</f>
        <v>-3.7267864878504877</v>
      </c>
      <c r="M176" s="1">
        <f>ABS(L176-L175)^2</f>
        <v>8.1990087265835587</v>
      </c>
    </row>
    <row r="177" spans="1:13">
      <c r="A177" s="6">
        <v>40330</v>
      </c>
      <c r="B177" s="28">
        <v>18.96</v>
      </c>
      <c r="C177" s="51">
        <f>$C$2*(B177/E173)+(1-$C$2)*(C176+D176)</f>
        <v>0.79899115134497312</v>
      </c>
      <c r="D177" s="51">
        <f>$F$2*(C177-C176)+(1-$F$2)*D176</f>
        <v>-3.5492405275973304E-2</v>
      </c>
      <c r="E177" s="51">
        <f>$I$2*(B177/C177)+(1-$I$2)*E173</f>
        <v>15.777090908765901</v>
      </c>
      <c r="F177" s="34">
        <f>(C176+D176)*E173</f>
        <v>9.8145776820899062</v>
      </c>
      <c r="G177" s="1">
        <f>ABS(B177-F177)</f>
        <v>9.1454223179100946</v>
      </c>
      <c r="H177" s="1">
        <f>G177^2</f>
        <v>83.638749372928046</v>
      </c>
      <c r="I177" s="4">
        <f>ABS((B177-F177)/B177)</f>
        <v>0.48235349778006825</v>
      </c>
      <c r="J177" s="1">
        <f>ABS((F177-B177)/B176)^2</f>
        <v>0.41188673129173548</v>
      </c>
      <c r="K177" s="1">
        <f>ABS((B177-B176)/B176)^2</f>
        <v>0.10924764542936291</v>
      </c>
      <c r="L177" s="1">
        <f>F177-B177</f>
        <v>-9.1454223179100946</v>
      </c>
      <c r="M177" s="1">
        <f>ABS(L177-L176)^2</f>
        <v>29.361614258805766</v>
      </c>
    </row>
    <row r="178" spans="1:13">
      <c r="A178" s="6">
        <v>40360</v>
      </c>
      <c r="B178" s="28">
        <v>21.49</v>
      </c>
      <c r="C178" s="51">
        <f>$C$2*(B178/E174)+(1-$C$2)*(C177+D177)</f>
        <v>0.80593792634421146</v>
      </c>
      <c r="D178" s="51">
        <f>$F$2*(C178-C177)+(1-$F$2)*D177</f>
        <v>6.9467749992383476E-3</v>
      </c>
      <c r="E178" s="51">
        <f>$I$2*(B178/C178)+(1-$I$2)*E174</f>
        <v>15.89092307037517</v>
      </c>
      <c r="F178" s="34">
        <f>(C177+D177)*E174</f>
        <v>8.9930279152716892</v>
      </c>
      <c r="G178" s="1">
        <f>ABS(B178-F178)</f>
        <v>12.496972084728309</v>
      </c>
      <c r="H178" s="1">
        <f>G178^2</f>
        <v>156.17431128647863</v>
      </c>
      <c r="I178" s="4">
        <f>ABS((B178-F178)/B178)</f>
        <v>0.58152499230936761</v>
      </c>
      <c r="J178" s="1">
        <f>ABS((F178-B178)/B177)^2</f>
        <v>0.43444312945774871</v>
      </c>
      <c r="K178" s="1">
        <f>ABS((B178-B177)/B177)^2</f>
        <v>1.7805918300129928E-2</v>
      </c>
      <c r="L178" s="1">
        <f>F178-B178</f>
        <v>-12.496972084728309</v>
      </c>
      <c r="M178" s="1">
        <f>ABS(L178-L177)^2</f>
        <v>11.232885839459229</v>
      </c>
    </row>
    <row r="179" spans="1:13">
      <c r="A179" s="6">
        <v>40391</v>
      </c>
      <c r="B179" s="28">
        <v>22.63</v>
      </c>
      <c r="C179" s="51">
        <f>$C$2*(B179/E175)+(1-$C$2)*(C178+D178)</f>
        <v>0.85769650829630306</v>
      </c>
      <c r="D179" s="51">
        <f>$F$2*(C179-C178)+(1-$F$2)*D178</f>
        <v>5.1758581952091598E-2</v>
      </c>
      <c r="E179" s="51">
        <f>$I$2*(B179/C179)+(1-$I$2)*E175</f>
        <v>15.761033881879447</v>
      </c>
      <c r="F179" s="34">
        <f>(C178+D178)*E175</f>
        <v>9.5157084669103611</v>
      </c>
      <c r="G179" s="1">
        <f>ABS(B179-F179)</f>
        <v>13.114291533089638</v>
      </c>
      <c r="H179" s="1">
        <f>G179^2</f>
        <v>171.98464241486656</v>
      </c>
      <c r="I179" s="4">
        <f>ABS((B179-F179)/B179)</f>
        <v>0.57950912651743869</v>
      </c>
      <c r="J179" s="1">
        <f>ABS((F179-B179)/B178)^2</f>
        <v>0.3724061434633672</v>
      </c>
      <c r="K179" s="1">
        <f>ABS((B179-B178)/B178)^2</f>
        <v>2.8140827997742007E-3</v>
      </c>
      <c r="L179" s="1">
        <f>F179-B179</f>
        <v>-13.114291533089638</v>
      </c>
      <c r="M179" s="1">
        <f>ABS(L179-L178)^2</f>
        <v>0.38108330132513513</v>
      </c>
    </row>
    <row r="180" spans="1:13">
      <c r="A180" s="6">
        <v>40422</v>
      </c>
      <c r="B180" s="28">
        <v>31.75</v>
      </c>
      <c r="C180" s="51">
        <f>$C$2*(B180/E176)+(1-$C$2)*(C179+D179)</f>
        <v>0.96396340988840268</v>
      </c>
      <c r="D180" s="51">
        <f>$F$2*(C180-C179)+(1-$F$2)*D179</f>
        <v>0.10626690159209962</v>
      </c>
      <c r="E180" s="51">
        <f>$I$2*(B180/C180)+(1-$I$2)*E176</f>
        <v>19.212114084043435</v>
      </c>
      <c r="F180" s="34">
        <f>(C179+D179)*E176</f>
        <v>12.708239009166141</v>
      </c>
      <c r="G180" s="1">
        <f>ABS(B180-F180)</f>
        <v>19.041760990833858</v>
      </c>
      <c r="H180" s="1">
        <f>G180^2</f>
        <v>362.58866163204203</v>
      </c>
      <c r="I180" s="4">
        <f>ABS((B180-F180)/B180)</f>
        <v>0.59974050364831044</v>
      </c>
      <c r="J180" s="1">
        <f>ABS((F180-B180)/B179)^2</f>
        <v>0.70801932455664329</v>
      </c>
      <c r="K180" s="1">
        <f>ABS((B180-B179)/B179)^2</f>
        <v>0.16241291783184664</v>
      </c>
      <c r="L180" s="1">
        <f>F180-B180</f>
        <v>-19.041760990833858</v>
      </c>
      <c r="M180" s="1">
        <f>ABS(L180-L179)^2</f>
        <v>35.134894172490554</v>
      </c>
    </row>
    <row r="181" spans="1:13">
      <c r="A181" s="6">
        <v>40452</v>
      </c>
      <c r="B181" s="28">
        <v>25.42</v>
      </c>
      <c r="C181" s="51">
        <f>$C$2*(B181/E177)+(1-$C$2)*(C180+D180)</f>
        <v>1.0918689656043603</v>
      </c>
      <c r="D181" s="51">
        <f>$F$2*(C181-C180)+(1-$F$2)*D180</f>
        <v>0.12790555571595763</v>
      </c>
      <c r="E181" s="51">
        <f>$I$2*(B181/C181)+(1-$I$2)*E177</f>
        <v>17.850092261385278</v>
      </c>
      <c r="F181" s="34">
        <f>(C180+D180)*E177</f>
        <v>16.885120917544732</v>
      </c>
      <c r="G181" s="1">
        <f>ABS(B181-F181)</f>
        <v>8.5348790824552694</v>
      </c>
      <c r="H181" s="1">
        <f>G181^2</f>
        <v>72.844160952132498</v>
      </c>
      <c r="I181" s="4">
        <f>ABS((B181-F181)/B181)</f>
        <v>0.33575448790146611</v>
      </c>
      <c r="J181" s="1">
        <f>ABS((F181-B181)/B180)^2</f>
        <v>7.2261552187619815E-2</v>
      </c>
      <c r="K181" s="1">
        <f>ABS((B181-B180)/B180)^2</f>
        <v>3.9748428296856569E-2</v>
      </c>
      <c r="L181" s="1">
        <f>F181-B181</f>
        <v>-8.5348790824552694</v>
      </c>
      <c r="M181" s="1">
        <f>ABS(L181-L180)^2</f>
        <v>110.39456743661329</v>
      </c>
    </row>
    <row r="182" spans="1:13">
      <c r="A182" s="6">
        <v>40483</v>
      </c>
      <c r="B182" s="28">
        <v>30.74</v>
      </c>
      <c r="C182" s="51">
        <f>$C$2*(B182/E178)+(1-$C$2)*(C181+D181)</f>
        <v>1.2483610342043425</v>
      </c>
      <c r="D182" s="51">
        <f>$F$2*(C182-C181)+(1-$F$2)*D181</f>
        <v>0.15649206859998221</v>
      </c>
      <c r="E182" s="51">
        <f>$I$2*(B182/C182)+(1-$I$2)*E178</f>
        <v>18.303510366778152</v>
      </c>
      <c r="F182" s="34">
        <f>(C181+D181)*E178</f>
        <v>19.383343081504869</v>
      </c>
      <c r="G182" s="1">
        <f>ABS(B182-F182)</f>
        <v>11.35665691849513</v>
      </c>
      <c r="H182" s="1">
        <f>G182^2</f>
        <v>128.9736563644033</v>
      </c>
      <c r="I182" s="4">
        <f>ABS((B182-F182)/B182)</f>
        <v>0.3694423200551441</v>
      </c>
      <c r="J182" s="1">
        <f>ABS((F182-B182)/B181)^2</f>
        <v>0.19959512041046887</v>
      </c>
      <c r="K182" s="1">
        <f>ABS((B182-B181)/B181)^2</f>
        <v>4.3799804511585327E-2</v>
      </c>
      <c r="L182" s="1">
        <f>F182-B182</f>
        <v>-11.35665691849513</v>
      </c>
      <c r="M182" s="1">
        <f>ABS(L182-L181)^2</f>
        <v>7.9624301559657971</v>
      </c>
    </row>
    <row r="183" spans="1:13">
      <c r="A183" s="6">
        <v>40513</v>
      </c>
      <c r="B183" s="28">
        <v>18.079999999999998</v>
      </c>
      <c r="C183" s="51">
        <f>$C$2*(B183/E179)+(1-$C$2)*(C182+D182)</f>
        <v>1.3945442979439637</v>
      </c>
      <c r="D183" s="51">
        <f>$F$2*(C183-C182)+(1-$F$2)*D182</f>
        <v>0.14618326373962121</v>
      </c>
      <c r="E183" s="51">
        <f>$I$2*(B183/C183)+(1-$I$2)*E179</f>
        <v>14.988578076156804</v>
      </c>
      <c r="F183" s="34">
        <f>(C182+D182)*E179</f>
        <v>22.141937352362433</v>
      </c>
      <c r="G183" s="1">
        <f>ABS(B183-F183)</f>
        <v>4.0619373523624347</v>
      </c>
      <c r="H183" s="1">
        <f>G183^2</f>
        <v>16.499335054517147</v>
      </c>
      <c r="I183" s="4">
        <f>ABS((B183-F183)/B183)</f>
        <v>0.22466467656871875</v>
      </c>
      <c r="J183" s="1">
        <f>ABS((F183-B183)/B182)^2</f>
        <v>1.7460581998956504E-2</v>
      </c>
      <c r="K183" s="1">
        <f>ABS((B183-B182)/B182)^2</f>
        <v>0.16961321453168413</v>
      </c>
      <c r="L183" s="1">
        <f>F183-B183</f>
        <v>4.0619373523624347</v>
      </c>
      <c r="M183" s="1">
        <f>ABS(L183-L182)^2</f>
        <v>237.73304928932171</v>
      </c>
    </row>
    <row r="184" spans="1:13">
      <c r="A184" s="6">
        <v>40544</v>
      </c>
      <c r="B184" s="28">
        <v>10.39</v>
      </c>
      <c r="C184" s="51">
        <f>$C$2*(B184/E180)+(1-$C$2)*(C183+D183)</f>
        <v>1.5007306614769595</v>
      </c>
      <c r="D184" s="51">
        <f>$F$2*(C184-C183)+(1-$F$2)*D183</f>
        <v>0.10618636353299582</v>
      </c>
      <c r="E184" s="51">
        <f>$I$2*(B184/C184)+(1-$I$2)*E180</f>
        <v>15.817333808956185</v>
      </c>
      <c r="F184" s="34">
        <f>(C183+D183)*E180</f>
        <v>29.600633687495101</v>
      </c>
      <c r="G184" s="1">
        <f>ABS(B184-F184)</f>
        <v>19.2106336874951</v>
      </c>
      <c r="H184" s="1">
        <f>G184^2</f>
        <v>369.04844667512162</v>
      </c>
      <c r="I184" s="4">
        <f>ABS((B184-F184)/B184)</f>
        <v>1.8489541566405292</v>
      </c>
      <c r="J184" s="1">
        <f>ABS((F184-B184)/B183)^2</f>
        <v>1.1289807305385655</v>
      </c>
      <c r="K184" s="1">
        <f>ABS((B184-B183)/B183)^2</f>
        <v>0.18090718977601997</v>
      </c>
      <c r="L184" s="1">
        <f>F184-B184</f>
        <v>19.2106336874951</v>
      </c>
      <c r="M184" s="1">
        <f>ABS(L184-L183)^2</f>
        <v>229.48300065406187</v>
      </c>
    </row>
    <row r="185" spans="1:13">
      <c r="A185" s="6">
        <v>40575</v>
      </c>
      <c r="B185" s="28">
        <v>10.4</v>
      </c>
      <c r="C185" s="51">
        <f>$C$2*(B185/E181)+(1-$C$2)*(C184+D184)</f>
        <v>1.5659455636876107</v>
      </c>
      <c r="D185" s="51">
        <f>$F$2*(C185-C184)+(1-$F$2)*D184</f>
        <v>6.5214902210651182E-2</v>
      </c>
      <c r="E185" s="51">
        <f>$I$2*(B185/C185)+(1-$I$2)*E181</f>
        <v>14.753684174484066</v>
      </c>
      <c r="F185" s="34">
        <f>(C184+D184)*E181</f>
        <v>28.683617152818456</v>
      </c>
      <c r="G185" s="1">
        <f>ABS(B185-F185)</f>
        <v>18.283617152818458</v>
      </c>
      <c r="H185" s="1">
        <f>G185^2</f>
        <v>334.29065619083735</v>
      </c>
      <c r="I185" s="4">
        <f>ABS((B185-F185)/B185)</f>
        <v>1.7580401108479287</v>
      </c>
      <c r="J185" s="1">
        <f>ABS((F185-B185)/B184)^2</f>
        <v>3.0966572784673687</v>
      </c>
      <c r="K185" s="1">
        <f>ABS((B185-B184)/B184)^2</f>
        <v>9.2633677343929142E-7</v>
      </c>
      <c r="L185" s="1">
        <f>F185-B185</f>
        <v>18.283617152818458</v>
      </c>
      <c r="M185" s="1">
        <f>ABS(L185-L184)^2</f>
        <v>0.85935965556389082</v>
      </c>
    </row>
    <row r="186" spans="1:13">
      <c r="A186" s="6">
        <v>40603</v>
      </c>
      <c r="B186" s="28">
        <v>7.54</v>
      </c>
      <c r="C186" s="51">
        <f>$C$2*(B186/E182)+(1-$C$2)*(C185+D185)</f>
        <v>1.5823917822033275</v>
      </c>
      <c r="D186" s="51">
        <f>$F$2*(C186-C185)+(1-$F$2)*D185</f>
        <v>1.6446218515716815E-2</v>
      </c>
      <c r="E186" s="51">
        <f>$I$2*(B186/C186)+(1-$I$2)*E182</f>
        <v>14.56348679826384</v>
      </c>
      <c r="F186" s="34">
        <f>(C185+D185)*E182</f>
        <v>29.855962497447518</v>
      </c>
      <c r="G186" s="1">
        <f>ABS(B186-F186)</f>
        <v>22.315962497447519</v>
      </c>
      <c r="H186" s="1">
        <f>G186^2</f>
        <v>498.0021821874841</v>
      </c>
      <c r="I186" s="4">
        <f>ABS((B186-F186)/B186)</f>
        <v>2.9596767237994057</v>
      </c>
      <c r="J186" s="1">
        <f>ABS((F186-B186)/B185)^2</f>
        <v>4.6043101163783655</v>
      </c>
      <c r="K186" s="1">
        <f>ABS((B186-B185)/B185)^2</f>
        <v>7.5625000000000012E-2</v>
      </c>
      <c r="L186" s="1">
        <f>F186-B186</f>
        <v>22.315962497447519</v>
      </c>
      <c r="M186" s="1">
        <f>ABS(L186-L185)^2</f>
        <v>16.259808978351657</v>
      </c>
    </row>
    <row r="187" spans="1:13">
      <c r="A187" s="6">
        <v>40634</v>
      </c>
      <c r="B187" s="28">
        <v>4.53</v>
      </c>
      <c r="C187" s="51">
        <f>$C$2*(B187/E183)+(1-$C$2)*(C186+D186)</f>
        <v>1.5469737089501967</v>
      </c>
      <c r="D187" s="51">
        <f>$F$2*(C187-C186)+(1-$F$2)*D186</f>
        <v>-3.5418073253130844E-2</v>
      </c>
      <c r="E187" s="51">
        <f>$I$2*(B187/C187)+(1-$I$2)*E183</f>
        <v>11.656931783263014</v>
      </c>
      <c r="F187" s="34">
        <f>(C186+D186)*E183</f>
        <v>23.964308204903844</v>
      </c>
      <c r="G187" s="1">
        <f>ABS(B187-F187)</f>
        <v>19.434308204903843</v>
      </c>
      <c r="H187" s="1">
        <f>G187^2</f>
        <v>377.69233540319283</v>
      </c>
      <c r="I187" s="4">
        <f>ABS((B187-F187)/B187)</f>
        <v>4.290134261568177</v>
      </c>
      <c r="J187" s="1">
        <f>ABS((F187-B187)/B186)^2</f>
        <v>6.64347767526671</v>
      </c>
      <c r="K187" s="1">
        <f>ABS((B187-B186)/B186)^2</f>
        <v>0.15936402845302503</v>
      </c>
      <c r="L187" s="1">
        <f>F187-B187</f>
        <v>19.434308204903843</v>
      </c>
      <c r="M187" s="1">
        <f>ABS(L187-L186)^2</f>
        <v>8.3039314617353917</v>
      </c>
    </row>
    <row r="188" spans="1:13">
      <c r="A188" s="6">
        <v>40664</v>
      </c>
      <c r="B188" s="28">
        <v>4.84</v>
      </c>
      <c r="C188" s="51">
        <f>$C$2*(B188/E184)+(1-$C$2)*(C187+D187)</f>
        <v>1.4633331680922503</v>
      </c>
      <c r="D188" s="51">
        <f>$F$2*(C188-C187)+(1-$F$2)*D187</f>
        <v>-8.3640540857946366E-2</v>
      </c>
      <c r="E188" s="51">
        <f>$I$2*(B188/C188)+(1-$I$2)*E184</f>
        <v>12.361503349972034</v>
      </c>
      <c r="F188" s="34">
        <f>(C187+D187)*E184</f>
        <v>23.908780060629457</v>
      </c>
      <c r="G188" s="1">
        <f>ABS(B188-F188)</f>
        <v>19.068780060629457</v>
      </c>
      <c r="H188" s="1">
        <f>G188^2</f>
        <v>363.61837300065957</v>
      </c>
      <c r="I188" s="4">
        <f>ABS((B188-F188)/B188)</f>
        <v>3.939830591039144</v>
      </c>
      <c r="J188" s="1">
        <f>ABS((F188-B188)/B187)^2</f>
        <v>17.719416448628447</v>
      </c>
      <c r="K188" s="1">
        <f>ABS((B188-B187)/B187)^2</f>
        <v>4.6830304713730746E-3</v>
      </c>
      <c r="L188" s="1">
        <f>F188-B188</f>
        <v>19.068780060629457</v>
      </c>
      <c r="M188" s="1">
        <f>ABS(L188-L187)^2</f>
        <v>0.13361082425667606</v>
      </c>
    </row>
    <row r="189" spans="1:13">
      <c r="A189" s="6">
        <v>40695</v>
      </c>
      <c r="B189" s="28">
        <v>5.67</v>
      </c>
      <c r="C189" s="51">
        <f>$C$2*(B189/E185)+(1-$C$2)*(C188+D188)</f>
        <v>1.3398773711880998</v>
      </c>
      <c r="D189" s="51">
        <f>$F$2*(C189-C188)+(1-$F$2)*D188</f>
        <v>-0.12345579690415054</v>
      </c>
      <c r="E189" s="51">
        <f>$I$2*(B189/C189)+(1-$I$2)*E185</f>
        <v>11.846999790366009</v>
      </c>
      <c r="F189" s="34">
        <f>(C188+D188)*E185</f>
        <v>20.355549280079096</v>
      </c>
      <c r="G189" s="1">
        <f>ABS(B189-F189)</f>
        <v>14.685549280079096</v>
      </c>
      <c r="H189" s="1">
        <f>G189^2</f>
        <v>215.66535765763166</v>
      </c>
      <c r="I189" s="4">
        <f>ABS((B189-F189)/B189)</f>
        <v>2.5900439647405813</v>
      </c>
      <c r="J189" s="1">
        <f>ABS((F189-B189)/B188)^2</f>
        <v>9.2063963210176762</v>
      </c>
      <c r="K189" s="1">
        <f>ABS((B189-B188)/B188)^2</f>
        <v>2.940799808756233E-2</v>
      </c>
      <c r="L189" s="1">
        <f>F189-B189</f>
        <v>14.685549280079096</v>
      </c>
      <c r="M189" s="1">
        <f>ABS(L189-L188)^2</f>
        <v>19.212712075564131</v>
      </c>
    </row>
    <row r="190" spans="1:13">
      <c r="A190" s="6">
        <v>40725</v>
      </c>
      <c r="B190" s="28">
        <v>9.7100000000000009</v>
      </c>
      <c r="C190" s="51">
        <f>$C$2*(B190/E186)+(1-$C$2)*(C189+D189)</f>
        <v>1.1944341584109184</v>
      </c>
      <c r="D190" s="51">
        <f>$F$2*(C190-C189)+(1-$F$2)*D189</f>
        <v>-0.14544321277718142</v>
      </c>
      <c r="E190" s="51">
        <f>$I$2*(B190/C190)+(1-$I$2)*E186</f>
        <v>12.78606592138857</v>
      </c>
      <c r="F190" s="34">
        <f>(C189+D189)*E186</f>
        <v>17.715339538207612</v>
      </c>
      <c r="G190" s="1">
        <f>ABS(B190-F190)</f>
        <v>8.0053395382076111</v>
      </c>
      <c r="H190" s="1">
        <f>G190^2</f>
        <v>64.085461121990051</v>
      </c>
      <c r="I190" s="4">
        <f>ABS((B190-F190)/B190)</f>
        <v>0.82444279487205052</v>
      </c>
      <c r="J190" s="1">
        <f>ABS((F190-B190)/B189)^2</f>
        <v>1.9933951432860859</v>
      </c>
      <c r="K190" s="1">
        <f>ABS((B190-B189)/B189)^2</f>
        <v>0.5076876658299353</v>
      </c>
      <c r="L190" s="1">
        <f>F190-B190</f>
        <v>8.0053395382076111</v>
      </c>
      <c r="M190" s="1">
        <f>ABS(L190-L189)^2</f>
        <v>44.625202195394692</v>
      </c>
    </row>
    <row r="191" spans="1:13">
      <c r="A191" s="6">
        <v>40756</v>
      </c>
      <c r="B191" s="28">
        <v>28.91</v>
      </c>
      <c r="C191" s="51">
        <f>$C$2*(B191/E187)+(1-$C$2)*(C190+D190)</f>
        <v>1.1062340592898603</v>
      </c>
      <c r="D191" s="51">
        <f>$F$2*(C191-C190)+(1-$F$2)*D190</f>
        <v>-8.8200099121058084E-2</v>
      </c>
      <c r="E191" s="51">
        <f>$I$2*(B191/C191)+(1-$I$2)*E187</f>
        <v>15.656134441398429</v>
      </c>
      <c r="F191" s="34">
        <f>(C190+D190)*E187</f>
        <v>12.228015894513032</v>
      </c>
      <c r="G191" s="1">
        <f>ABS(B191-F191)</f>
        <v>16.681984105486968</v>
      </c>
      <c r="H191" s="1">
        <f>G191^2</f>
        <v>278.28859369571984</v>
      </c>
      <c r="I191" s="4">
        <f>ABS((B191-F191)/B191)</f>
        <v>0.5770316190068131</v>
      </c>
      <c r="J191" s="1">
        <f>ABS((F191-B191)/B190)^2</f>
        <v>2.9515962256172545</v>
      </c>
      <c r="K191" s="1">
        <f>ABS((B191-B190)/B190)^2</f>
        <v>3.9098851237907546</v>
      </c>
      <c r="L191" s="1">
        <f>F191-B191</f>
        <v>-16.681984105486968</v>
      </c>
      <c r="M191" s="1">
        <f>ABS(L191-L190)^2</f>
        <v>609.46394868852144</v>
      </c>
    </row>
    <row r="192" spans="1:13">
      <c r="A192" s="6">
        <v>40787</v>
      </c>
      <c r="B192" s="28">
        <v>38.74</v>
      </c>
      <c r="C192" s="51">
        <f>$C$2*(B192/E188)+(1-$C$2)*(C191+D191)</f>
        <v>1.1026694856551285</v>
      </c>
      <c r="D192" s="51">
        <f>$F$2*(C192-C191)+(1-$F$2)*D191</f>
        <v>-3.564573634731838E-3</v>
      </c>
      <c r="E192" s="51">
        <f>$I$2*(B192/C192)+(1-$I$2)*E188</f>
        <v>18.652096011264707</v>
      </c>
      <c r="F192" s="34">
        <f>(C191+D191)*E188</f>
        <v>12.584430209011945</v>
      </c>
      <c r="G192" s="1">
        <f>ABS(B192-F192)</f>
        <v>26.155569790988057</v>
      </c>
      <c r="H192" s="1">
        <f>G192^2</f>
        <v>684.11383109124699</v>
      </c>
      <c r="I192" s="4">
        <f>ABS((B192-F192)/B192)</f>
        <v>0.67515668020103392</v>
      </c>
      <c r="J192" s="1">
        <f>ABS((F192-B192)/B191)^2</f>
        <v>0.81852545051939252</v>
      </c>
      <c r="K192" s="1">
        <f>ABS((B192-B191)/B191)^2</f>
        <v>0.11561411319448081</v>
      </c>
      <c r="L192" s="1">
        <f>F192-B192</f>
        <v>-26.155569790988057</v>
      </c>
      <c r="M192" s="1">
        <f>ABS(L192-L191)^2</f>
        <v>89.748825740531132</v>
      </c>
    </row>
    <row r="193" spans="1:13">
      <c r="A193" s="6">
        <v>40817</v>
      </c>
      <c r="B193" s="28">
        <v>33.14</v>
      </c>
      <c r="C193" s="51">
        <f>$C$2*(B193/E189)+(1-$C$2)*(C192+D192)</f>
        <v>1.1670339939870582</v>
      </c>
      <c r="D193" s="51">
        <f>$F$2*(C193-C192)+(1-$F$2)*D192</f>
        <v>6.4364508331929748E-2</v>
      </c>
      <c r="E193" s="51">
        <f>$I$2*(B193/C193)+(1-$I$2)*E189</f>
        <v>16.418866433895509</v>
      </c>
      <c r="F193" s="34">
        <f>(C192+D192)*E189</f>
        <v>13.02109566229589</v>
      </c>
      <c r="G193" s="1">
        <f>ABS(B193-F193)</f>
        <v>20.118904337704109</v>
      </c>
      <c r="H193" s="1">
        <f>G193^2</f>
        <v>404.7703117496892</v>
      </c>
      <c r="I193" s="4">
        <f>ABS((B193-F193)/B193)</f>
        <v>0.60708824193434241</v>
      </c>
      <c r="J193" s="1">
        <f>ABS((F193-B193)/B192)^2</f>
        <v>0.269705261257282</v>
      </c>
      <c r="K193" s="1">
        <f>ABS((B193-B192)/B192)^2</f>
        <v>2.0895695033727634E-2</v>
      </c>
      <c r="L193" s="1">
        <f>F193-B193</f>
        <v>-20.118904337704109</v>
      </c>
      <c r="M193" s="1">
        <f>ABS(L193-L192)^2</f>
        <v>36.441329794871898</v>
      </c>
    </row>
    <row r="194" spans="1:13">
      <c r="A194" s="6">
        <v>40848</v>
      </c>
      <c r="B194" s="28">
        <v>24.65</v>
      </c>
      <c r="C194" s="51">
        <f>$C$2*(B194/E190)+(1-$C$2)*(C193+D193)</f>
        <v>1.2592577475778555</v>
      </c>
      <c r="D194" s="51">
        <f>$F$2*(C194-C193)+(1-$F$2)*D193</f>
        <v>9.2223753590797264E-2</v>
      </c>
      <c r="E194" s="51">
        <f>$I$2*(B194/C194)+(1-$I$2)*E190</f>
        <v>14.661512028866305</v>
      </c>
      <c r="F194" s="34">
        <f>(C193+D193)*E190</f>
        <v>15.744742426149735</v>
      </c>
      <c r="G194" s="1">
        <f>ABS(B194-F194)</f>
        <v>8.905257573850264</v>
      </c>
      <c r="H194" s="1">
        <f>G194^2</f>
        <v>79.303612456617486</v>
      </c>
      <c r="I194" s="4">
        <f>ABS((B194-F194)/B194)</f>
        <v>0.36126805573429066</v>
      </c>
      <c r="J194" s="1">
        <f>ABS((F194-B194)/B193)^2</f>
        <v>7.2208440023303663E-2</v>
      </c>
      <c r="K194" s="1">
        <f>ABS((B194-B193)/B193)^2</f>
        <v>6.5631204134250248E-2</v>
      </c>
      <c r="L194" s="1">
        <f>F194-B194</f>
        <v>-8.905257573850264</v>
      </c>
      <c r="M194" s="1">
        <f>ABS(L194-L193)^2</f>
        <v>125.74587374448981</v>
      </c>
    </row>
    <row r="195" spans="1:13">
      <c r="A195" s="6">
        <v>40878</v>
      </c>
      <c r="B195" s="28">
        <v>14.19</v>
      </c>
      <c r="C195" s="51">
        <f>$C$2*(B195/E191)+(1-$C$2)*(C194+D194)</f>
        <v>1.3336764087543331</v>
      </c>
      <c r="D195" s="51">
        <f>$F$2*(C195-C194)+(1-$F$2)*D194</f>
        <v>7.4418661176477663E-2</v>
      </c>
      <c r="E195" s="51">
        <f>$I$2*(B195/C195)+(1-$I$2)*E191</f>
        <v>14.270364172155951</v>
      </c>
      <c r="F195" s="34">
        <f>(C194+D194)*E191</f>
        <v>21.158976077359394</v>
      </c>
      <c r="G195" s="1">
        <f>ABS(B195-F195)</f>
        <v>6.9689760773593949</v>
      </c>
      <c r="H195" s="1">
        <f>G195^2</f>
        <v>48.56662756680754</v>
      </c>
      <c r="I195" s="4">
        <f>ABS((B195-F195)/B195)</f>
        <v>0.49111882151933722</v>
      </c>
      <c r="J195" s="1">
        <f>ABS((F195-B195)/B194)^2</f>
        <v>7.9928948593588206E-2</v>
      </c>
      <c r="K195" s="1">
        <f>ABS((B195-B194)/B194)^2</f>
        <v>0.18006508975556365</v>
      </c>
      <c r="L195" s="1">
        <f>F195-B195</f>
        <v>6.9689760773593949</v>
      </c>
      <c r="M195" s="1">
        <f>ABS(L195-L194)^2</f>
        <v>251.99129401319715</v>
      </c>
    </row>
    <row r="196" spans="1:13">
      <c r="A196" s="6">
        <v>40909</v>
      </c>
      <c r="B196" s="28">
        <v>5.28</v>
      </c>
      <c r="C196" s="51">
        <f>$C$2*(B196/E192)+(1-$C$2)*(C195+D195)</f>
        <v>1.3630944111260193</v>
      </c>
      <c r="D196" s="51">
        <f>$F$2*(C196-C195)+(1-$F$2)*D195</f>
        <v>2.9418002371686125E-2</v>
      </c>
      <c r="E196" s="51">
        <f>$I$2*(B196/C196)+(1-$I$2)*E192</f>
        <v>14.569527218201273</v>
      </c>
      <c r="F196" s="34">
        <f>(C195+D195)*E192</f>
        <v>26.263924437337973</v>
      </c>
      <c r="G196" s="1">
        <f>ABS(B196-F196)</f>
        <v>20.983924437337972</v>
      </c>
      <c r="H196" s="1">
        <f>G196^2</f>
        <v>440.32508479190972</v>
      </c>
      <c r="I196" s="4">
        <f>ABS((B196-F196)/B196)</f>
        <v>3.9742281131321917</v>
      </c>
      <c r="J196" s="1">
        <f>ABS((F196-B196)/B195)^2</f>
        <v>2.1867978411973108</v>
      </c>
      <c r="K196" s="1">
        <f>ABS((B196-B195)/B195)^2</f>
        <v>0.39426717144402379</v>
      </c>
      <c r="L196" s="1">
        <f>F196-B196</f>
        <v>20.983924437337972</v>
      </c>
      <c r="M196" s="1">
        <f>ABS(L196-L195)^2</f>
        <v>196.41877753286622</v>
      </c>
    </row>
    <row r="197" spans="1:13">
      <c r="A197" s="6">
        <v>40940</v>
      </c>
      <c r="B197" s="28">
        <v>4.22</v>
      </c>
      <c r="C197" s="51">
        <f>$C$2*(B197/E193)+(1-$C$2)*(C196+D196)</f>
        <v>1.3470927928289185</v>
      </c>
      <c r="D197" s="51">
        <f>$F$2*(C197-C196)+(1-$F$2)*D196</f>
        <v>-1.6001618297100784E-2</v>
      </c>
      <c r="E197" s="51">
        <f>$I$2*(B197/C197)+(1-$I$2)*E193</f>
        <v>12.748561946990723</v>
      </c>
      <c r="F197" s="34">
        <f>(C196+D196)*E193</f>
        <v>22.863475324760298</v>
      </c>
      <c r="G197" s="1">
        <f>ABS(B197-F197)</f>
        <v>18.643475324760299</v>
      </c>
      <c r="H197" s="1">
        <f>G197^2</f>
        <v>347.57917218494612</v>
      </c>
      <c r="I197" s="4">
        <f>ABS((B197-F197)/B197)</f>
        <v>4.4178851480474641</v>
      </c>
      <c r="J197" s="1">
        <f>ABS((F197-B197)/B196)^2</f>
        <v>12.467687248369565</v>
      </c>
      <c r="K197" s="1">
        <f>ABS((B197-B196)/B196)^2</f>
        <v>4.0303604224058799E-2</v>
      </c>
      <c r="L197" s="1">
        <f>F197-B197</f>
        <v>18.643475324760299</v>
      </c>
      <c r="M197" s="1">
        <f>ABS(L197-L196)^2</f>
        <v>5.4777020485656172</v>
      </c>
    </row>
    <row r="198" spans="1:13">
      <c r="A198" s="6">
        <v>40969</v>
      </c>
      <c r="B198" s="28">
        <v>4.68</v>
      </c>
      <c r="C198" s="51">
        <f>$C$2*(B198/E194)+(1-$C$2)*(C197+D197)</f>
        <v>1.2906156690931256</v>
      </c>
      <c r="D198" s="51">
        <f>$F$2*(C198-C197)+(1-$F$2)*D197</f>
        <v>-5.6477123735792834E-2</v>
      </c>
      <c r="E198" s="51">
        <f>$I$2*(B198/C198)+(1-$I$2)*E194</f>
        <v>11.613006108640068</v>
      </c>
      <c r="F198" s="34">
        <f>(C197+D197)*E194</f>
        <v>19.515809266916023</v>
      </c>
      <c r="G198" s="1">
        <f>ABS(B198-F198)</f>
        <v>14.835809266916023</v>
      </c>
      <c r="H198" s="1">
        <f>G198^2</f>
        <v>220.10123660431134</v>
      </c>
      <c r="I198" s="4">
        <f>ABS((B198-F198)/B198)</f>
        <v>3.1700447151529967</v>
      </c>
      <c r="J198" s="1">
        <f>ABS((F198-B198)/B197)^2</f>
        <v>12.359405483047965</v>
      </c>
      <c r="K198" s="1">
        <f>ABS((B198-B197)/B197)^2</f>
        <v>1.1882033197816761E-2</v>
      </c>
      <c r="L198" s="1">
        <f>F198-B198</f>
        <v>14.835809266916023</v>
      </c>
      <c r="M198" s="1">
        <f>ABS(L198-L197)^2</f>
        <v>14.498320808059372</v>
      </c>
    </row>
    <row r="199" spans="1:13">
      <c r="A199" s="6">
        <v>41000</v>
      </c>
      <c r="B199" s="28">
        <v>4.4800000000000004</v>
      </c>
      <c r="C199" s="51">
        <f>$C$2*(B199/E195)+(1-$C$2)*(C198+D198)</f>
        <v>1.1973305128463172</v>
      </c>
      <c r="D199" s="51">
        <f>$F$2*(C199-C198)+(1-$F$2)*D198</f>
        <v>-9.3285156246808443E-2</v>
      </c>
      <c r="E199" s="51">
        <f>$I$2*(B199/C199)+(1-$I$2)*E195</f>
        <v>11.361814103060935</v>
      </c>
      <c r="F199" s="34">
        <f>(C198+D198)*E195</f>
        <v>17.611606481143944</v>
      </c>
      <c r="G199" s="1">
        <f>ABS(B199-F199)</f>
        <v>13.131606481143944</v>
      </c>
      <c r="H199" s="1">
        <f>G199^2</f>
        <v>172.43908877562163</v>
      </c>
      <c r="I199" s="4">
        <f>ABS((B199-F199)/B199)</f>
        <v>2.9311621609696301</v>
      </c>
      <c r="J199" s="1">
        <f>ABS((F199-B199)/B198)^2</f>
        <v>7.8730681923269445</v>
      </c>
      <c r="K199" s="1">
        <f>ABS((B199-B198)/B198)^2</f>
        <v>1.8262838775659159E-3</v>
      </c>
      <c r="L199" s="1">
        <f>F199-B199</f>
        <v>13.131606481143944</v>
      </c>
      <c r="M199" s="1">
        <f>ABS(L199-L198)^2</f>
        <v>2.9043071350333145</v>
      </c>
    </row>
    <row r="200" spans="1:13">
      <c r="A200" s="6">
        <v>41030</v>
      </c>
      <c r="B200" s="28">
        <v>4.1399999999999997</v>
      </c>
      <c r="C200" s="51">
        <f>$C$2*(B200/E196)+(1-$C$2)*(C199+D199)</f>
        <v>1.0712497457489796</v>
      </c>
      <c r="D200" s="51">
        <f>$F$2*(C200-C199)+(1-$F$2)*D199</f>
        <v>-0.12608076709733762</v>
      </c>
      <c r="E200" s="51">
        <f>$I$2*(B200/C200)+(1-$I$2)*E196</f>
        <v>11.612308910114768</v>
      </c>
      <c r="F200" s="34">
        <f>(C199+D199)*E196</f>
        <v>16.085418873105272</v>
      </c>
      <c r="G200" s="1">
        <f>ABS(B200-F200)</f>
        <v>11.945418873105272</v>
      </c>
      <c r="H200" s="1">
        <f>G200^2</f>
        <v>142.69303205393962</v>
      </c>
      <c r="I200" s="4">
        <f>ABS((B200-F200)/B200)</f>
        <v>2.8853668775616601</v>
      </c>
      <c r="J200" s="1">
        <f>ABS((F200-B200)/B199)^2</f>
        <v>7.1096257201620094</v>
      </c>
      <c r="K200" s="1">
        <f>ABS((B200-B199)/B199)^2</f>
        <v>5.7597257653061468E-3</v>
      </c>
      <c r="L200" s="1">
        <f>F200-B200</f>
        <v>11.945418873105272</v>
      </c>
      <c r="M200" s="1">
        <f>ABS(L200-L199)^2</f>
        <v>1.4070410414645065</v>
      </c>
    </row>
    <row r="201" spans="1:13">
      <c r="A201" s="6">
        <v>41061</v>
      </c>
      <c r="B201" s="28">
        <v>6.35</v>
      </c>
      <c r="C201" s="51">
        <f>$C$2*(B201/E197)+(1-$C$2)*(C200+D200)</f>
        <v>0.92728604316928676</v>
      </c>
      <c r="D201" s="51">
        <f>$F$2*(C201-C200)+(1-$F$2)*D200</f>
        <v>-0.14396370257969282</v>
      </c>
      <c r="E201" s="51">
        <f>$I$2*(B201/C201)+(1-$I$2)*E197</f>
        <v>11.118518351865372</v>
      </c>
      <c r="F201" s="34">
        <f>(C200+D200)*E197</f>
        <v>12.04954527471441</v>
      </c>
      <c r="G201" s="1">
        <f>ABS(B201-F201)</f>
        <v>5.69954527471441</v>
      </c>
      <c r="H201" s="1">
        <f>G201^2</f>
        <v>32.484816338519359</v>
      </c>
      <c r="I201" s="4">
        <f>ABS((B201-F201)/B201)</f>
        <v>0.89756618499439533</v>
      </c>
      <c r="J201" s="1">
        <f>ABS((F201-B201)/B200)^2</f>
        <v>1.8953077282153239</v>
      </c>
      <c r="K201" s="1">
        <f>ABS((B201-B200)/B200)^2</f>
        <v>0.28495997572872184</v>
      </c>
      <c r="L201" s="1">
        <f>F201-B201</f>
        <v>5.69954527471441</v>
      </c>
      <c r="M201" s="1">
        <f>ABS(L201-L200)^2</f>
        <v>39.010937007076009</v>
      </c>
    </row>
    <row r="202" spans="1:13">
      <c r="A202" s="6">
        <v>41091</v>
      </c>
      <c r="B202" s="28">
        <v>7.39</v>
      </c>
      <c r="C202" s="51">
        <f>$C$2*(B202/E198)+(1-$C$2)*(C201+D201)</f>
        <v>0.77744366848616042</v>
      </c>
      <c r="D202" s="51">
        <f>$F$2*(C202-C201)+(1-$F$2)*D201</f>
        <v>-0.14984237468312633</v>
      </c>
      <c r="E202" s="51">
        <f>$I$2*(B202/C202)+(1-$I$2)*E198</f>
        <v>11.030811881142702</v>
      </c>
      <c r="F202" s="34">
        <f>(C201+D201)*E198</f>
        <v>9.0967271263011895</v>
      </c>
      <c r="G202" s="1">
        <f>ABS(B202-F202)</f>
        <v>1.7067271263011898</v>
      </c>
      <c r="H202" s="1">
        <f>G202^2</f>
        <v>2.9129174836523175</v>
      </c>
      <c r="I202" s="4">
        <f>ABS((B202-F202)/B202)</f>
        <v>0.23095089665780649</v>
      </c>
      <c r="J202" s="1">
        <f>ABS((F202-B202)/B201)^2</f>
        <v>7.2240498075573645E-2</v>
      </c>
      <c r="K202" s="1">
        <f>ABS((B202-B201)/B201)^2</f>
        <v>2.6823733647467304E-2</v>
      </c>
      <c r="L202" s="1">
        <f>F202-B202</f>
        <v>1.7067271263011898</v>
      </c>
      <c r="M202" s="1">
        <f>ABS(L202-L201)^2</f>
        <v>15.942596766297976</v>
      </c>
    </row>
    <row r="203" spans="1:13">
      <c r="A203" s="6">
        <v>41122</v>
      </c>
      <c r="B203" s="28">
        <v>12.35</v>
      </c>
      <c r="C203" s="51">
        <f>$C$2*(B203/E199)+(1-$C$2)*(C202+D202)</f>
        <v>0.64597620621665119</v>
      </c>
      <c r="D203" s="51">
        <f>$F$2*(C203-C202)+(1-$F$2)*D202</f>
        <v>-0.13146746226950923</v>
      </c>
      <c r="E203" s="51">
        <f>$I$2*(B203/C203)+(1-$I$2)*E199</f>
        <v>13.504553574594164</v>
      </c>
      <c r="F203" s="34">
        <f>(C202+D202)*E199</f>
        <v>7.130689231030602</v>
      </c>
      <c r="G203" s="1">
        <f>ABS(B203-F203)</f>
        <v>5.2193107689693976</v>
      </c>
      <c r="H203" s="1">
        <f>G203^2</f>
        <v>27.241204903079925</v>
      </c>
      <c r="I203" s="4">
        <f>ABS((B203-F203)/B203)</f>
        <v>0.42261625659671237</v>
      </c>
      <c r="J203" s="1">
        <f>ABS((F203-B203)/B202)^2</f>
        <v>0.49881262399870957</v>
      </c>
      <c r="K203" s="1">
        <f>ABS((B203-B202)/B202)^2</f>
        <v>0.45047892316904137</v>
      </c>
      <c r="L203" s="1">
        <f>F203-B203</f>
        <v>-5.2193107689693976</v>
      </c>
      <c r="M203" s="1">
        <f>ABS(L203-L202)^2</f>
        <v>47.970000926724232</v>
      </c>
    </row>
    <row r="204" spans="1:13">
      <c r="A204" s="6">
        <v>41153</v>
      </c>
      <c r="B204" s="28">
        <v>24.08</v>
      </c>
      <c r="C204" s="51">
        <f>$C$2*(B204/E200)+(1-$C$2)*(C203+D203)</f>
        <v>0.57687483396830497</v>
      </c>
      <c r="D204" s="51">
        <f>$F$2*(C204-C203)+(1-$F$2)*D203</f>
        <v>-6.9101372248346227E-2</v>
      </c>
      <c r="E204" s="51">
        <f>$I$2*(B204/C204)+(1-$I$2)*E200</f>
        <v>19.935664305300563</v>
      </c>
      <c r="F204" s="34">
        <f>(C203+D203)*E200</f>
        <v>5.9746344716693542</v>
      </c>
      <c r="G204" s="1">
        <f>ABS(B204-F204)</f>
        <v>18.105365528330644</v>
      </c>
      <c r="H204" s="1">
        <f>G204^2</f>
        <v>327.80426091446355</v>
      </c>
      <c r="I204" s="4">
        <f>ABS((B204-F204)/B204)</f>
        <v>0.75188395051207002</v>
      </c>
      <c r="J204" s="1">
        <f>ABS((F204-B204)/B203)^2</f>
        <v>2.1492190392529866</v>
      </c>
      <c r="K204" s="1">
        <f>ABS((B204-B203)/B203)^2</f>
        <v>0.90211542559294511</v>
      </c>
      <c r="L204" s="1">
        <f>F204-B204</f>
        <v>-18.105365528330644</v>
      </c>
      <c r="M204" s="1">
        <f>ABS(L204-L203)^2</f>
        <v>166.05040726125665</v>
      </c>
    </row>
    <row r="205" spans="1:13">
      <c r="A205" s="6">
        <v>41183</v>
      </c>
      <c r="B205" s="28">
        <v>24.99</v>
      </c>
      <c r="C205" s="51">
        <f>$C$2*(B205/E201)+(1-$C$2)*(C204+D204)</f>
        <v>0.57736655796997993</v>
      </c>
      <c r="D205" s="51">
        <f>$F$2*(C205-C204)+(1-$F$2)*D204</f>
        <v>4.9172400167496466E-4</v>
      </c>
      <c r="E205" s="51">
        <f>$I$2*(B205/C205)+(1-$I$2)*E201</f>
        <v>20.00386519923212</v>
      </c>
      <c r="F205" s="34">
        <f>(C204+D204)*E201</f>
        <v>5.6456885527235707</v>
      </c>
      <c r="G205" s="1">
        <f>ABS(B205-F205)</f>
        <v>19.344311447276429</v>
      </c>
      <c r="H205" s="1">
        <f>G205^2</f>
        <v>374.20238536922989</v>
      </c>
      <c r="I205" s="4">
        <f>ABS((B205-F205)/B205)</f>
        <v>0.77408209072734813</v>
      </c>
      <c r="J205" s="1">
        <f>ABS((F205-B205)/B204)^2</f>
        <v>0.64534743230143343</v>
      </c>
      <c r="K205" s="1">
        <f>ABS((B205-B204)/B204)^2</f>
        <v>1.4281368307193087E-3</v>
      </c>
      <c r="L205" s="1">
        <f>F205-B205</f>
        <v>-19.344311447276429</v>
      </c>
      <c r="M205" s="1">
        <f>ABS(L205-L204)^2</f>
        <v>1.5349869900724145</v>
      </c>
    </row>
    <row r="206" spans="1:13">
      <c r="A206" s="25">
        <v>41214</v>
      </c>
      <c r="B206" s="27"/>
      <c r="C206" s="46"/>
      <c r="D206" s="46"/>
      <c r="E206" s="46"/>
      <c r="F206" s="35">
        <f>(C205+D205)*E202</f>
        <v>6.3742460023896408</v>
      </c>
    </row>
    <row r="207" spans="1:13">
      <c r="A207" s="25">
        <v>41244</v>
      </c>
      <c r="B207" s="27"/>
      <c r="C207" s="42"/>
      <c r="D207" s="42"/>
      <c r="E207" s="42"/>
      <c r="F207" s="42"/>
    </row>
    <row r="208" spans="1:13">
      <c r="A208" s="25">
        <v>41275</v>
      </c>
      <c r="B208" s="27"/>
      <c r="C208" s="42"/>
      <c r="D208" s="42"/>
      <c r="E208" s="42"/>
      <c r="F208" s="42"/>
    </row>
    <row r="209" spans="1:15">
      <c r="A209" s="25">
        <v>41306</v>
      </c>
      <c r="B209" s="5"/>
    </row>
    <row r="210" spans="1:15">
      <c r="A210" s="12"/>
      <c r="B210" s="22" t="s">
        <v>11</v>
      </c>
      <c r="C210" s="21">
        <f>SQRT(SUM(H7:H205)/COUNTA(H7:H205))</f>
        <v>26.603513877170855</v>
      </c>
      <c r="D210" s="40"/>
      <c r="E210" s="40"/>
      <c r="F210" s="40"/>
      <c r="G210" s="20"/>
    </row>
    <row r="211" spans="1:15">
      <c r="A211" s="6"/>
      <c r="B211" s="22" t="s">
        <v>10</v>
      </c>
      <c r="C211" s="21">
        <f>SUM(H7:H205)/COUNTA(H7:H205)</f>
        <v>707.74695061282227</v>
      </c>
      <c r="D211" s="40"/>
      <c r="E211" s="40"/>
      <c r="F211" s="40"/>
      <c r="G211" s="24">
        <f>C210^2</f>
        <v>707.74695061282227</v>
      </c>
      <c r="I211" s="4"/>
    </row>
    <row r="212" spans="1:15">
      <c r="A212" s="6"/>
      <c r="B212" s="22" t="s">
        <v>9</v>
      </c>
      <c r="C212" s="21">
        <f>SUM(G7:G205)/COUNTA(G7:G205)</f>
        <v>16.576842640556777</v>
      </c>
      <c r="D212" s="40"/>
      <c r="E212" s="40"/>
      <c r="F212" s="40"/>
      <c r="G212" s="20"/>
      <c r="I212" s="4"/>
    </row>
    <row r="213" spans="1:15">
      <c r="A213" s="6"/>
      <c r="B213" s="22" t="s">
        <v>8</v>
      </c>
      <c r="C213" s="23">
        <f>SUM(I7:I205)/COUNTA(I7:I205)</f>
        <v>3.1300792254855661</v>
      </c>
      <c r="D213" s="41"/>
      <c r="E213" s="41"/>
      <c r="F213" s="41"/>
      <c r="G213" s="20"/>
      <c r="I213" s="4"/>
    </row>
    <row r="214" spans="1:15">
      <c r="A214" s="6"/>
      <c r="B214" s="22" t="s">
        <v>7</v>
      </c>
      <c r="C214" s="21">
        <f>SQRT(SUM(J7:J205)/SUM(K7:K205))</f>
        <v>11.182038556042851</v>
      </c>
      <c r="D214" s="40"/>
      <c r="E214" s="40"/>
      <c r="F214" s="40"/>
      <c r="G214" s="20"/>
      <c r="I214" s="4"/>
    </row>
    <row r="215" spans="1:15" hidden="1">
      <c r="A215" s="6"/>
      <c r="B215" s="5"/>
      <c r="I215" s="4"/>
    </row>
    <row r="216" spans="1:15" hidden="1">
      <c r="A216" s="6"/>
      <c r="B216" s="5"/>
      <c r="I216" s="4"/>
    </row>
    <row r="217" spans="1:15" hidden="1">
      <c r="A217" s="6"/>
      <c r="B217" s="5"/>
      <c r="I217" s="4"/>
    </row>
    <row r="218" spans="1:15">
      <c r="A218" s="19" t="s">
        <v>6</v>
      </c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</row>
    <row r="219" spans="1:1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</row>
    <row r="220" spans="1:15" ht="30">
      <c r="A220" s="16" t="s">
        <v>5</v>
      </c>
      <c r="B220" s="16" t="s">
        <v>4</v>
      </c>
      <c r="C220" s="17" t="s">
        <v>3</v>
      </c>
      <c r="D220" s="17"/>
      <c r="E220" s="17"/>
      <c r="F220" s="17"/>
      <c r="G220" s="16" t="s">
        <v>2</v>
      </c>
      <c r="H220" s="16" t="s">
        <v>1</v>
      </c>
      <c r="I220" s="16"/>
      <c r="J220" s="16"/>
      <c r="K220" s="16"/>
      <c r="L220" s="16" t="s">
        <v>0</v>
      </c>
      <c r="M220" s="16"/>
    </row>
    <row r="221" spans="1:15">
      <c r="A221" s="12">
        <v>1</v>
      </c>
      <c r="B221" s="15">
        <v>265.22000000000003</v>
      </c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8"/>
      <c r="N221" s="8"/>
      <c r="O221" s="8"/>
    </row>
    <row r="222" spans="1:15">
      <c r="A222" s="12">
        <v>2</v>
      </c>
      <c r="B222" s="11">
        <v>146.63999999999999</v>
      </c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8"/>
      <c r="N222" s="8"/>
      <c r="O222" s="8"/>
    </row>
    <row r="223" spans="1:15">
      <c r="A223" s="12">
        <v>3</v>
      </c>
      <c r="B223" s="11">
        <v>182.5</v>
      </c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8"/>
      <c r="N223" s="8"/>
      <c r="O223" s="8"/>
    </row>
    <row r="224" spans="1:15">
      <c r="A224" s="12">
        <v>4</v>
      </c>
      <c r="B224" s="11">
        <v>118.54</v>
      </c>
      <c r="C224" s="10">
        <v>198.12</v>
      </c>
      <c r="D224" s="10"/>
      <c r="E224" s="10"/>
      <c r="F224" s="10"/>
      <c r="G224" s="9">
        <v>79.58</v>
      </c>
      <c r="H224" s="9">
        <v>6332.9763999999996</v>
      </c>
      <c r="I224" s="7">
        <v>0.67133457060907709</v>
      </c>
      <c r="J224" s="9">
        <v>0.19014378382435732</v>
      </c>
      <c r="K224" s="9">
        <v>0.12282624432351284</v>
      </c>
      <c r="L224" s="9">
        <v>79.58</v>
      </c>
      <c r="M224" s="8"/>
      <c r="N224" s="1"/>
      <c r="O224" s="8"/>
    </row>
    <row r="225" spans="1:9">
      <c r="A225" s="6"/>
      <c r="B225" s="5"/>
      <c r="I225" s="7"/>
    </row>
    <row r="226" spans="1:9">
      <c r="A226" s="6"/>
      <c r="B226" s="5"/>
      <c r="I226" s="4"/>
    </row>
    <row r="227" spans="1:9">
      <c r="A227" s="6"/>
      <c r="B227" s="5"/>
      <c r="I227" s="4"/>
    </row>
    <row r="228" spans="1:9">
      <c r="A228" s="6"/>
      <c r="B228" s="5"/>
      <c r="I228" s="4"/>
    </row>
    <row r="229" spans="1:9">
      <c r="A229" s="6"/>
      <c r="B229" s="5"/>
      <c r="I229" s="4"/>
    </row>
    <row r="230" spans="1:9">
      <c r="A230" s="6"/>
      <c r="B230" s="5"/>
      <c r="I230" s="4"/>
    </row>
    <row r="231" spans="1:9">
      <c r="A231" s="6"/>
      <c r="B231" s="5"/>
      <c r="I231" s="4"/>
    </row>
    <row r="232" spans="1:9">
      <c r="A232" s="6"/>
      <c r="B232" s="5"/>
      <c r="I232" s="4"/>
    </row>
    <row r="233" spans="1:9">
      <c r="A233" s="6"/>
      <c r="B233" s="5"/>
      <c r="I233" s="4"/>
    </row>
    <row r="234" spans="1:9">
      <c r="A234" s="6"/>
      <c r="B234" s="5"/>
      <c r="I234" s="4"/>
    </row>
    <row r="235" spans="1:9">
      <c r="A235" s="6"/>
      <c r="B235" s="5"/>
      <c r="I235" s="4"/>
    </row>
    <row r="236" spans="1:9">
      <c r="A236" s="6"/>
      <c r="B236" s="5"/>
      <c r="I236" s="4"/>
    </row>
    <row r="237" spans="1:9">
      <c r="A237" s="6"/>
      <c r="B237" s="5"/>
      <c r="I237" s="4"/>
    </row>
    <row r="238" spans="1:9">
      <c r="A238" s="6"/>
      <c r="B238" s="5"/>
      <c r="I238" s="4"/>
    </row>
    <row r="239" spans="1:9">
      <c r="A239" s="6"/>
      <c r="B239" s="5"/>
      <c r="I239" s="4"/>
    </row>
    <row r="240" spans="1:9">
      <c r="A240" s="6"/>
      <c r="B240" s="5"/>
      <c r="I240" s="4"/>
    </row>
    <row r="241" spans="1:9">
      <c r="A241" s="6"/>
      <c r="B241" s="5"/>
      <c r="I241" s="4"/>
    </row>
    <row r="242" spans="1:9">
      <c r="A242" s="6"/>
      <c r="B242" s="5"/>
      <c r="I242" s="4"/>
    </row>
    <row r="243" spans="1:9">
      <c r="A243" s="6"/>
      <c r="B243" s="5"/>
      <c r="I243" s="4"/>
    </row>
    <row r="244" spans="1:9">
      <c r="A244" s="6"/>
      <c r="B244" s="5"/>
      <c r="I244" s="4"/>
    </row>
    <row r="245" spans="1:9">
      <c r="A245" s="6"/>
      <c r="B245" s="5"/>
      <c r="I245" s="4"/>
    </row>
    <row r="246" spans="1:9">
      <c r="A246" s="6"/>
      <c r="B246" s="5"/>
      <c r="I246" s="4"/>
    </row>
    <row r="247" spans="1:9">
      <c r="A247" s="6"/>
      <c r="B247" s="5"/>
      <c r="I247" s="4"/>
    </row>
    <row r="248" spans="1:9">
      <c r="A248" s="6"/>
      <c r="B248" s="5"/>
      <c r="I248" s="4"/>
    </row>
    <row r="249" spans="1:9">
      <c r="A249" s="6"/>
      <c r="B249" s="5"/>
      <c r="I249" s="4"/>
    </row>
    <row r="250" spans="1:9">
      <c r="A250" s="6"/>
      <c r="B250" s="5"/>
      <c r="I250" s="4"/>
    </row>
    <row r="251" spans="1:9">
      <c r="A251" s="6"/>
      <c r="B251" s="5"/>
      <c r="I251" s="4"/>
    </row>
    <row r="252" spans="1:9">
      <c r="A252" s="6"/>
      <c r="B252" s="5"/>
      <c r="I252" s="4"/>
    </row>
    <row r="253" spans="1:9">
      <c r="A253" s="6"/>
      <c r="B253" s="5"/>
      <c r="I253" s="4"/>
    </row>
    <row r="254" spans="1:9">
      <c r="A254" s="6"/>
      <c r="B254" s="5"/>
      <c r="I254" s="4"/>
    </row>
    <row r="255" spans="1:9">
      <c r="A255" s="6"/>
      <c r="B255" s="5"/>
      <c r="I255" s="4"/>
    </row>
    <row r="256" spans="1:9">
      <c r="A256" s="6"/>
      <c r="B256" s="5"/>
      <c r="I256" s="4"/>
    </row>
    <row r="257" spans="1:9">
      <c r="A257" s="6"/>
      <c r="B257" s="5"/>
      <c r="I257" s="4"/>
    </row>
    <row r="258" spans="1:9">
      <c r="A258" s="6"/>
      <c r="B258" s="5"/>
      <c r="I258" s="4"/>
    </row>
    <row r="259" spans="1:9">
      <c r="A259" s="6"/>
      <c r="B259" s="5"/>
      <c r="I259" s="4"/>
    </row>
    <row r="260" spans="1:9">
      <c r="A260" s="6"/>
      <c r="B260" s="5"/>
      <c r="I260" s="4"/>
    </row>
    <row r="261" spans="1:9">
      <c r="A261" s="6"/>
      <c r="B261" s="5"/>
      <c r="I261" s="4"/>
    </row>
    <row r="262" spans="1:9">
      <c r="A262" s="6"/>
      <c r="B262" s="5"/>
      <c r="I262" s="4"/>
    </row>
    <row r="263" spans="1:9">
      <c r="A263" s="6"/>
      <c r="B263" s="5"/>
      <c r="I263" s="4"/>
    </row>
    <row r="264" spans="1:9">
      <c r="A264" s="6"/>
      <c r="B264" s="5"/>
      <c r="I264" s="4"/>
    </row>
    <row r="265" spans="1:9">
      <c r="A265" s="6"/>
      <c r="B265" s="5"/>
      <c r="I265" s="4"/>
    </row>
    <row r="266" spans="1:9">
      <c r="A266" s="6"/>
      <c r="B266" s="5"/>
      <c r="I266" s="4"/>
    </row>
    <row r="267" spans="1:9">
      <c r="A267" s="6"/>
      <c r="B267" s="5"/>
      <c r="I267" s="4"/>
    </row>
    <row r="268" spans="1:9">
      <c r="A268" s="6"/>
      <c r="B268" s="5"/>
      <c r="I268" s="4"/>
    </row>
    <row r="269" spans="1:9">
      <c r="A269" s="6"/>
      <c r="B269" s="5"/>
      <c r="I269" s="4"/>
    </row>
    <row r="270" spans="1:9">
      <c r="A270" s="6"/>
      <c r="B270" s="5"/>
      <c r="I270" s="4"/>
    </row>
    <row r="271" spans="1:9">
      <c r="A271" s="6"/>
      <c r="B271" s="5"/>
      <c r="I271" s="4"/>
    </row>
    <row r="272" spans="1:9">
      <c r="A272" s="6"/>
      <c r="B272" s="5"/>
      <c r="I272" s="4"/>
    </row>
    <row r="273" spans="1:9">
      <c r="A273" s="6"/>
      <c r="B273" s="5"/>
      <c r="I273" s="4"/>
    </row>
    <row r="274" spans="1:9">
      <c r="A274" s="6"/>
      <c r="B274" s="5"/>
      <c r="I274" s="4"/>
    </row>
    <row r="275" spans="1:9">
      <c r="A275" s="6"/>
      <c r="B275" s="5"/>
      <c r="I275" s="4"/>
    </row>
    <row r="276" spans="1:9">
      <c r="A276" s="6"/>
      <c r="B276" s="5"/>
      <c r="I276" s="4"/>
    </row>
    <row r="277" spans="1:9">
      <c r="A277" s="6"/>
      <c r="B277" s="5"/>
      <c r="I277" s="4"/>
    </row>
    <row r="278" spans="1:9">
      <c r="A278" s="6"/>
      <c r="B278" s="5"/>
      <c r="I278" s="4"/>
    </row>
    <row r="279" spans="1:9">
      <c r="A279" s="6"/>
      <c r="B279" s="5"/>
      <c r="I279" s="4"/>
    </row>
    <row r="280" spans="1:9">
      <c r="A280" s="6"/>
      <c r="B280" s="5"/>
      <c r="I280" s="4"/>
    </row>
    <row r="281" spans="1:9">
      <c r="A281" s="6"/>
      <c r="B281" s="5"/>
      <c r="I281" s="4"/>
    </row>
    <row r="282" spans="1:9">
      <c r="A282" s="6"/>
      <c r="B282" s="5"/>
      <c r="I282" s="4"/>
    </row>
    <row r="283" spans="1:9">
      <c r="A283" s="6"/>
      <c r="B283" s="5"/>
      <c r="I283" s="4"/>
    </row>
    <row r="284" spans="1:9">
      <c r="A284" s="6"/>
      <c r="B284" s="5"/>
      <c r="I284" s="4"/>
    </row>
    <row r="285" spans="1:9">
      <c r="A285" s="6"/>
      <c r="B285" s="5"/>
      <c r="I285" s="4"/>
    </row>
    <row r="286" spans="1:9">
      <c r="A286" s="6"/>
      <c r="B286" s="5"/>
      <c r="I286" s="4"/>
    </row>
    <row r="287" spans="1:9">
      <c r="A287" s="6"/>
      <c r="B287" s="5"/>
      <c r="I287" s="4"/>
    </row>
    <row r="288" spans="1:9">
      <c r="A288" s="6"/>
      <c r="B288" s="5"/>
      <c r="I288" s="4"/>
    </row>
    <row r="289" spans="1:9">
      <c r="A289" s="6"/>
      <c r="B289" s="5"/>
      <c r="I289" s="4"/>
    </row>
    <row r="290" spans="1:9">
      <c r="A290" s="6"/>
      <c r="B290" s="5"/>
      <c r="I290" s="4"/>
    </row>
    <row r="291" spans="1:9">
      <c r="A291" s="6"/>
      <c r="B291" s="5"/>
      <c r="I291" s="4"/>
    </row>
    <row r="292" spans="1:9">
      <c r="A292" s="6"/>
      <c r="B292" s="5"/>
      <c r="I292" s="4"/>
    </row>
    <row r="293" spans="1:9">
      <c r="A293" s="6"/>
      <c r="B293" s="5"/>
      <c r="I293" s="4"/>
    </row>
    <row r="294" spans="1:9">
      <c r="A294" s="6"/>
      <c r="B294" s="5"/>
      <c r="I294" s="4"/>
    </row>
    <row r="295" spans="1:9">
      <c r="A295" s="6"/>
      <c r="B295" s="5"/>
      <c r="I295" s="4"/>
    </row>
    <row r="296" spans="1:9">
      <c r="A296" s="6"/>
      <c r="B296" s="5"/>
      <c r="I296" s="4"/>
    </row>
    <row r="297" spans="1:9">
      <c r="A297" s="6"/>
      <c r="B297" s="5"/>
      <c r="I297" s="4"/>
    </row>
    <row r="298" spans="1:9">
      <c r="A298" s="6"/>
      <c r="B298" s="5"/>
      <c r="I298" s="4"/>
    </row>
    <row r="299" spans="1:9">
      <c r="A299" s="6"/>
      <c r="B299" s="5"/>
      <c r="I299" s="4"/>
    </row>
    <row r="300" spans="1:9">
      <c r="A300" s="6"/>
      <c r="B300" s="5"/>
      <c r="I300" s="4"/>
    </row>
    <row r="301" spans="1:9">
      <c r="A301" s="6"/>
      <c r="B301" s="5"/>
      <c r="I301" s="4"/>
    </row>
    <row r="302" spans="1:9">
      <c r="A302" s="6"/>
      <c r="B302" s="5"/>
      <c r="I302" s="4"/>
    </row>
    <row r="303" spans="1:9">
      <c r="A303" s="6"/>
      <c r="B303" s="5"/>
      <c r="I303" s="4"/>
    </row>
    <row r="304" spans="1:9">
      <c r="A304" s="6"/>
      <c r="B304" s="5"/>
      <c r="I304" s="4"/>
    </row>
    <row r="305" spans="1:9">
      <c r="A305" s="6"/>
      <c r="B305" s="5"/>
      <c r="I305" s="4"/>
    </row>
    <row r="306" spans="1:9">
      <c r="A306" s="6"/>
      <c r="B306" s="5"/>
      <c r="I306" s="4"/>
    </row>
    <row r="307" spans="1:9">
      <c r="A307" s="6"/>
      <c r="B307" s="5"/>
      <c r="I307" s="4"/>
    </row>
    <row r="308" spans="1:9">
      <c r="A308" s="6"/>
      <c r="B308" s="5"/>
      <c r="I308" s="4"/>
    </row>
    <row r="309" spans="1:9">
      <c r="A309" s="6"/>
      <c r="B309" s="5"/>
      <c r="I309" s="4"/>
    </row>
    <row r="310" spans="1:9">
      <c r="A310" s="6"/>
      <c r="B310" s="5"/>
      <c r="I310" s="4"/>
    </row>
    <row r="311" spans="1:9">
      <c r="A311" s="6"/>
      <c r="B311" s="5"/>
      <c r="I311" s="4"/>
    </row>
    <row r="312" spans="1:9">
      <c r="A312" s="6"/>
      <c r="B312" s="5"/>
      <c r="I312" s="4"/>
    </row>
    <row r="313" spans="1:9">
      <c r="A313" s="6"/>
      <c r="B313" s="5"/>
      <c r="I313" s="4"/>
    </row>
    <row r="314" spans="1:9">
      <c r="A314" s="6"/>
      <c r="B314" s="5"/>
      <c r="I314" s="4"/>
    </row>
    <row r="315" spans="1:9">
      <c r="A315" s="6"/>
      <c r="B315" s="5"/>
      <c r="I315" s="4"/>
    </row>
    <row r="316" spans="1:9">
      <c r="A316" s="6"/>
      <c r="B316" s="5"/>
      <c r="I316" s="4"/>
    </row>
    <row r="317" spans="1:9">
      <c r="A317" s="6"/>
      <c r="B317" s="5"/>
      <c r="I317" s="4"/>
    </row>
    <row r="318" spans="1:9">
      <c r="A318" s="6"/>
      <c r="B318" s="5"/>
      <c r="I318" s="4"/>
    </row>
    <row r="319" spans="1:9">
      <c r="A319" s="6"/>
      <c r="B319" s="5"/>
      <c r="I319" s="4"/>
    </row>
    <row r="320" spans="1:9">
      <c r="A320" s="6"/>
      <c r="B320" s="5"/>
      <c r="I320" s="4"/>
    </row>
    <row r="321" spans="1:9">
      <c r="A321" s="6"/>
      <c r="B321" s="5"/>
      <c r="I321" s="4"/>
    </row>
    <row r="322" spans="1:9">
      <c r="A322" s="6"/>
      <c r="B322" s="5"/>
      <c r="I322" s="4"/>
    </row>
    <row r="323" spans="1:9">
      <c r="A323" s="6"/>
      <c r="B323" s="5"/>
      <c r="I323" s="4"/>
    </row>
    <row r="324" spans="1:9">
      <c r="A324" s="6"/>
      <c r="B324" s="5"/>
      <c r="I324" s="4"/>
    </row>
    <row r="325" spans="1:9">
      <c r="A325" s="6"/>
      <c r="B325" s="5"/>
      <c r="I325" s="4"/>
    </row>
    <row r="326" spans="1:9">
      <c r="A326" s="6"/>
      <c r="B326" s="5"/>
      <c r="I326" s="4"/>
    </row>
    <row r="327" spans="1:9">
      <c r="A327" s="6"/>
      <c r="B327" s="5"/>
      <c r="I327" s="4"/>
    </row>
    <row r="328" spans="1:9">
      <c r="A328" s="6"/>
      <c r="B328" s="5"/>
      <c r="I328" s="4"/>
    </row>
    <row r="329" spans="1:9">
      <c r="A329" s="6"/>
      <c r="B329" s="5"/>
      <c r="I329" s="4"/>
    </row>
    <row r="330" spans="1:9">
      <c r="A330" s="6"/>
      <c r="B330" s="5"/>
      <c r="I330" s="4"/>
    </row>
    <row r="331" spans="1:9">
      <c r="A331" s="6"/>
      <c r="B331" s="5"/>
      <c r="I331" s="4"/>
    </row>
    <row r="332" spans="1:9">
      <c r="A332" s="6"/>
      <c r="B332" s="5"/>
      <c r="I332" s="4"/>
    </row>
    <row r="333" spans="1:9">
      <c r="A333" s="6"/>
      <c r="B333" s="5"/>
      <c r="I333" s="4"/>
    </row>
    <row r="334" spans="1:9">
      <c r="A334" s="6"/>
      <c r="B334" s="5"/>
      <c r="I334" s="4"/>
    </row>
    <row r="335" spans="1:9">
      <c r="A335" s="6"/>
      <c r="B335" s="5"/>
      <c r="I335" s="4"/>
    </row>
    <row r="336" spans="1:9">
      <c r="A336" s="6"/>
      <c r="B336" s="5"/>
      <c r="I336" s="4"/>
    </row>
    <row r="337" spans="1:9">
      <c r="A337" s="6"/>
      <c r="B337" s="5"/>
      <c r="I337" s="4"/>
    </row>
    <row r="338" spans="1:9">
      <c r="A338" s="6"/>
      <c r="B338" s="5"/>
      <c r="I338" s="4"/>
    </row>
    <row r="339" spans="1:9">
      <c r="A339" s="6"/>
      <c r="B339" s="5"/>
      <c r="I339" s="4"/>
    </row>
    <row r="340" spans="1:9">
      <c r="A340" s="6"/>
      <c r="B340" s="5"/>
      <c r="I340" s="4"/>
    </row>
    <row r="341" spans="1:9">
      <c r="A341" s="6"/>
      <c r="B341" s="5"/>
      <c r="I341" s="4"/>
    </row>
    <row r="342" spans="1:9">
      <c r="A342" s="6"/>
      <c r="B342" s="5"/>
      <c r="I342" s="4"/>
    </row>
    <row r="343" spans="1:9">
      <c r="A343" s="6"/>
      <c r="B343" s="5"/>
      <c r="I343" s="4"/>
    </row>
    <row r="344" spans="1:9">
      <c r="A344" s="6"/>
      <c r="B344" s="5"/>
      <c r="I344" s="4"/>
    </row>
    <row r="345" spans="1:9">
      <c r="A345" s="6"/>
      <c r="B345" s="5"/>
      <c r="I345" s="4"/>
    </row>
    <row r="346" spans="1:9">
      <c r="A346" s="6"/>
      <c r="B346" s="5"/>
      <c r="I346" s="4"/>
    </row>
    <row r="347" spans="1:9">
      <c r="A347" s="6"/>
      <c r="B347" s="5"/>
      <c r="I347" s="4"/>
    </row>
    <row r="348" spans="1:9">
      <c r="A348" s="6"/>
      <c r="B348" s="5"/>
      <c r="I348" s="4"/>
    </row>
    <row r="349" spans="1:9">
      <c r="A349" s="6"/>
      <c r="B349" s="5"/>
      <c r="I349" s="4"/>
    </row>
    <row r="350" spans="1:9">
      <c r="A350" s="6"/>
      <c r="B350" s="5"/>
      <c r="I350" s="4"/>
    </row>
    <row r="351" spans="1:9">
      <c r="A351" s="6"/>
      <c r="B351" s="5"/>
      <c r="I351" s="4"/>
    </row>
    <row r="352" spans="1:9">
      <c r="A352" s="6"/>
      <c r="B352" s="5"/>
      <c r="I352" s="4"/>
    </row>
    <row r="353" spans="1:9">
      <c r="A353" s="6"/>
      <c r="B353" s="5"/>
      <c r="I353" s="4"/>
    </row>
    <row r="354" spans="1:9">
      <c r="A354" s="6"/>
      <c r="B354" s="5"/>
      <c r="I354" s="4"/>
    </row>
    <row r="355" spans="1:9">
      <c r="A355" s="6"/>
      <c r="B355" s="5"/>
      <c r="I355" s="4"/>
    </row>
    <row r="356" spans="1:9">
      <c r="A356" s="6"/>
      <c r="B356" s="5"/>
      <c r="I356" s="4"/>
    </row>
    <row r="357" spans="1:9">
      <c r="A357" s="6"/>
      <c r="B357" s="5"/>
      <c r="I357" s="4"/>
    </row>
    <row r="358" spans="1:9">
      <c r="A358" s="6"/>
      <c r="B358" s="5"/>
      <c r="I358" s="4"/>
    </row>
    <row r="359" spans="1:9">
      <c r="A359" s="6"/>
      <c r="B359" s="5"/>
      <c r="I359" s="4"/>
    </row>
    <row r="360" spans="1:9">
      <c r="A360" s="6"/>
      <c r="B360" s="5"/>
      <c r="I360" s="4"/>
    </row>
    <row r="361" spans="1:9">
      <c r="A361" s="6"/>
      <c r="B361" s="5"/>
      <c r="I361" s="4"/>
    </row>
    <row r="362" spans="1:9">
      <c r="A362" s="6"/>
      <c r="B362" s="5"/>
      <c r="I362" s="4"/>
    </row>
    <row r="363" spans="1:9">
      <c r="A363" s="6"/>
      <c r="B363" s="5"/>
      <c r="I363" s="4"/>
    </row>
    <row r="364" spans="1:9">
      <c r="A364" s="6"/>
      <c r="B364" s="5"/>
      <c r="I364" s="4"/>
    </row>
    <row r="365" spans="1:9">
      <c r="A365" s="6"/>
      <c r="B365" s="5"/>
      <c r="I365" s="4"/>
    </row>
    <row r="366" spans="1:9">
      <c r="A366" s="6"/>
      <c r="B366" s="5"/>
      <c r="I366" s="4"/>
    </row>
    <row r="367" spans="1:9">
      <c r="A367" s="6"/>
      <c r="B367" s="5"/>
      <c r="I367" s="4"/>
    </row>
    <row r="368" spans="1:9">
      <c r="A368" s="6"/>
      <c r="B368" s="5"/>
      <c r="I368" s="4"/>
    </row>
    <row r="369" spans="1:2">
      <c r="A369" s="3"/>
      <c r="B369" s="2"/>
    </row>
    <row r="370" spans="1:2">
      <c r="A370" s="3"/>
      <c r="B370" s="2"/>
    </row>
    <row r="371" spans="1:2">
      <c r="A371" s="3"/>
      <c r="B371" s="2"/>
    </row>
    <row r="372" spans="1:2">
      <c r="A372" s="3"/>
      <c r="B372" s="2"/>
    </row>
    <row r="373" spans="1:2">
      <c r="A373" s="3"/>
      <c r="B373" s="2"/>
    </row>
  </sheetData>
  <mergeCells count="3">
    <mergeCell ref="A1:N1"/>
    <mergeCell ref="H4:J4"/>
    <mergeCell ref="A218:M219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15</vt:i4>
      </vt:variant>
    </vt:vector>
  </HeadingPairs>
  <TitlesOfParts>
    <vt:vector size="24" baseType="lpstr">
      <vt:lpstr>MMS</vt:lpstr>
      <vt:lpstr>SES</vt:lpstr>
      <vt:lpstr>MMD</vt:lpstr>
      <vt:lpstr>SED</vt:lpstr>
      <vt:lpstr>SA</vt:lpstr>
      <vt:lpstr>SM</vt:lpstr>
      <vt:lpstr>SA-HW</vt:lpstr>
      <vt:lpstr>SM-HW</vt:lpstr>
      <vt:lpstr>Plan5</vt:lpstr>
      <vt:lpstr>MMD!OLE_LINK71</vt:lpstr>
      <vt:lpstr>MMS!OLE_LINK71</vt:lpstr>
      <vt:lpstr>SA!OLE_LINK71</vt:lpstr>
      <vt:lpstr>'SA-HW'!OLE_LINK71</vt:lpstr>
      <vt:lpstr>SED!OLE_LINK71</vt:lpstr>
      <vt:lpstr>SES!OLE_LINK71</vt:lpstr>
      <vt:lpstr>SM!OLE_LINK71</vt:lpstr>
      <vt:lpstr>'SM-HW'!OLE_LINK71</vt:lpstr>
      <vt:lpstr>MMD!RMSE.SES</vt:lpstr>
      <vt:lpstr>SA!RMSE.SES</vt:lpstr>
      <vt:lpstr>'SA-HW'!RMSE.SES</vt:lpstr>
      <vt:lpstr>SED!RMSE.SES</vt:lpstr>
      <vt:lpstr>SES!RMSE.SES</vt:lpstr>
      <vt:lpstr>SM!RMSE.SES</vt:lpstr>
      <vt:lpstr>'SM-HW'!RMSE.SES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Antonio Bertolo</dc:creator>
  <cp:lastModifiedBy>Luiz Antonio Bertolo</cp:lastModifiedBy>
  <dcterms:created xsi:type="dcterms:W3CDTF">2013-02-11T13:10:59Z</dcterms:created>
  <dcterms:modified xsi:type="dcterms:W3CDTF">2013-02-11T13:26:21Z</dcterms:modified>
</cp:coreProperties>
</file>